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erez.INAVI\Desktop\INF DE ESTADOS FINANCIEROS DIC 2021\DESECREGADO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F44" i="1"/>
  <c r="B43" i="1"/>
  <c r="D42" i="1"/>
  <c r="D43" i="1" s="1"/>
  <c r="D35" i="1"/>
  <c r="B34" i="1"/>
  <c r="B35" i="1" s="1"/>
  <c r="B33" i="1"/>
  <c r="D30" i="1"/>
  <c r="D37" i="1" s="1"/>
  <c r="D45" i="1" s="1"/>
  <c r="B29" i="1"/>
  <c r="B28" i="1"/>
  <c r="B27" i="1"/>
  <c r="D20" i="1"/>
  <c r="D21" i="1" s="1"/>
  <c r="B20" i="1"/>
  <c r="B18" i="1"/>
  <c r="B17" i="1"/>
  <c r="B16" i="1"/>
  <c r="D13" i="1"/>
  <c r="B12" i="1"/>
  <c r="B11" i="1"/>
  <c r="B10" i="1"/>
  <c r="B9" i="1"/>
  <c r="B8" i="1"/>
  <c r="B13" i="1" s="1"/>
  <c r="B21" i="1" l="1"/>
  <c r="B23" i="1" s="1"/>
  <c r="B30" i="1"/>
  <c r="B37" i="1" s="1"/>
  <c r="B45" i="1" s="1"/>
  <c r="D23" i="1"/>
</calcChain>
</file>

<file path=xl/sharedStrings.xml><?xml version="1.0" encoding="utf-8"?>
<sst xmlns="http://schemas.openxmlformats.org/spreadsheetml/2006/main" count="42" uniqueCount="42">
  <si>
    <t>ESTADO DE SITUACION FINANCIERA</t>
  </si>
  <si>
    <r>
      <t>AL 31 DE DICIEMBRE DEL 2021 y</t>
    </r>
    <r>
      <rPr>
        <b/>
        <sz val="11"/>
        <color rgb="FFFF0000"/>
        <rFont val="Bookman Old Style"/>
        <family val="1"/>
      </rPr>
      <t xml:space="preserve"> </t>
    </r>
    <r>
      <rPr>
        <b/>
        <sz val="11"/>
        <rFont val="Bookman Old Style"/>
        <family val="1"/>
      </rPr>
      <t>2020</t>
    </r>
  </si>
  <si>
    <t>(VALORES EN RD$)</t>
  </si>
  <si>
    <t>Activos</t>
  </si>
  <si>
    <t>Activos Corrientes</t>
  </si>
  <si>
    <t>Efectivo y Equivalentes de Efectivo (Nota 07)</t>
  </si>
  <si>
    <t>1101</t>
  </si>
  <si>
    <t>Cuentas por Cobrar a Corto Plazo (Nota 08)</t>
  </si>
  <si>
    <t>1104</t>
  </si>
  <si>
    <t>Inventarios (Nota 09)</t>
  </si>
  <si>
    <t>Gastos Pagados por Anticipado (Nota 10)</t>
  </si>
  <si>
    <t>Otros Activos Corrientes (Nota 11)</t>
  </si>
  <si>
    <t>1106</t>
  </si>
  <si>
    <t>Total Activos Corrientes</t>
  </si>
  <si>
    <t>Activos No Corrientes</t>
  </si>
  <si>
    <t>Documentos por Cobrar Largo Plazo (Nota 12)</t>
  </si>
  <si>
    <t>Inversión a Largo Plazo (Nota 13)</t>
  </si>
  <si>
    <t>Propiedad Planta y Equipo Neto (Nota 14)</t>
  </si>
  <si>
    <t>Activos Intangibles (Ver Nota 10)</t>
  </si>
  <si>
    <t>Otros Activos  No Financieros (Nota 15)</t>
  </si>
  <si>
    <t>Total Activos  No Corrientes</t>
  </si>
  <si>
    <t>Total Activos</t>
  </si>
  <si>
    <t>Pasivos</t>
  </si>
  <si>
    <t>Pasivos Corrientes</t>
  </si>
  <si>
    <t>Cuentas Por Pagar Corto Plazo (Nota 16)</t>
  </si>
  <si>
    <t>2104</t>
  </si>
  <si>
    <t>Retenciones y Acumulaciones Por Pagar (Nota 17)</t>
  </si>
  <si>
    <t>210306</t>
  </si>
  <si>
    <t>Otros Pasivos Corrientes (Nota 18)</t>
  </si>
  <si>
    <t>Total Pasivos Corrientes</t>
  </si>
  <si>
    <t>Pasivos  No Corrientes</t>
  </si>
  <si>
    <t xml:space="preserve">Préstamo por Pagar Largo Plazo (Nota 19) </t>
  </si>
  <si>
    <t xml:space="preserve">Otros Pasivos no Corrientes (Nota 20) </t>
  </si>
  <si>
    <t>Total Pasivos No Corrientes</t>
  </si>
  <si>
    <t>Total Pasivos</t>
  </si>
  <si>
    <t>Activos Netos/Patrimonio (Notas 13 y 21)</t>
  </si>
  <si>
    <t>Capital (Nota 21)</t>
  </si>
  <si>
    <t>3201</t>
  </si>
  <si>
    <t xml:space="preserve">Resultado positivo(ahorro)/negativo(desahorro)   </t>
  </si>
  <si>
    <t>Resultado Acumulado</t>
  </si>
  <si>
    <t>Total Patrimonio</t>
  </si>
  <si>
    <t>Total Pasivos/Activos Netos/Patrimonio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</si>
</sst>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i/>
      <sz val="9"/>
      <color theme="1"/>
      <name val="Bookman Old Style"/>
      <family val="1"/>
    </font>
    <font>
      <b/>
      <i/>
      <sz val="9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rgb="FFFF0000"/>
      <name val="Bookman Old Style"/>
      <family val="1"/>
    </font>
    <font>
      <i/>
      <sz val="10"/>
      <color rgb="FFFF0000"/>
      <name val="Bookman Old Style"/>
      <family val="1"/>
    </font>
    <font>
      <b/>
      <i/>
      <sz val="10"/>
      <color theme="1"/>
      <name val="Bookman Old Style"/>
      <family val="1"/>
    </font>
    <font>
      <b/>
      <i/>
      <u/>
      <sz val="10"/>
      <name val="Bookman Old Style"/>
      <family val="1"/>
    </font>
    <font>
      <i/>
      <sz val="9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49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Border="1"/>
    <xf numFmtId="43" fontId="0" fillId="0" borderId="0" xfId="1" applyFont="1"/>
    <xf numFmtId="43" fontId="11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9" fontId="0" fillId="0" borderId="0" xfId="2" applyFont="1"/>
    <xf numFmtId="43" fontId="0" fillId="0" borderId="0" xfId="0" applyNumberFormat="1"/>
    <xf numFmtId="43" fontId="7" fillId="0" borderId="0" xfId="0" applyNumberFormat="1" applyFont="1" applyFill="1" applyBorder="1" applyAlignment="1">
      <alignment horizontal="right"/>
    </xf>
    <xf numFmtId="43" fontId="2" fillId="0" borderId="0" xfId="1" applyFont="1"/>
    <xf numFmtId="49" fontId="12" fillId="0" borderId="0" xfId="0" applyNumberFormat="1" applyFont="1" applyAlignment="1">
      <alignment horizontal="center"/>
    </xf>
    <xf numFmtId="43" fontId="13" fillId="0" borderId="0" xfId="0" applyNumberFormat="1" applyFont="1" applyFill="1" applyBorder="1" applyAlignment="1">
      <alignment horizontal="right"/>
    </xf>
    <xf numFmtId="2" fontId="0" fillId="0" borderId="0" xfId="2" applyNumberFormat="1" applyFont="1"/>
    <xf numFmtId="0" fontId="7" fillId="0" borderId="0" xfId="0" applyFont="1" applyFill="1"/>
    <xf numFmtId="43" fontId="14" fillId="0" borderId="1" xfId="0" applyNumberFormat="1" applyFont="1" applyFill="1" applyBorder="1" applyAlignment="1">
      <alignment horizontal="right"/>
    </xf>
    <xf numFmtId="2" fontId="2" fillId="0" borderId="0" xfId="2" applyNumberFormat="1" applyFont="1"/>
    <xf numFmtId="43" fontId="14" fillId="0" borderId="0" xfId="0" applyNumberFormat="1" applyFont="1" applyFill="1" applyBorder="1" applyAlignment="1">
      <alignment horizontal="right"/>
    </xf>
    <xf numFmtId="43" fontId="14" fillId="0" borderId="2" xfId="0" applyNumberFormat="1" applyFont="1" applyFill="1" applyBorder="1" applyAlignment="1">
      <alignment horizontal="right"/>
    </xf>
    <xf numFmtId="43" fontId="11" fillId="0" borderId="0" xfId="0" applyNumberFormat="1" applyFont="1" applyFill="1" applyBorder="1"/>
    <xf numFmtId="43" fontId="6" fillId="0" borderId="0" xfId="0" applyNumberFormat="1" applyFont="1" applyFill="1" applyBorder="1"/>
    <xf numFmtId="0" fontId="15" fillId="0" borderId="0" xfId="0" applyFont="1"/>
    <xf numFmtId="43" fontId="11" fillId="0" borderId="0" xfId="0" applyNumberFormat="1" applyFont="1" applyFill="1"/>
    <xf numFmtId="43" fontId="6" fillId="0" borderId="0" xfId="0" applyNumberFormat="1" applyFont="1" applyFill="1"/>
    <xf numFmtId="43" fontId="11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14" fillId="0" borderId="3" xfId="0" applyNumberFormat="1" applyFont="1" applyFill="1" applyBorder="1" applyAlignment="1">
      <alignment horizontal="right"/>
    </xf>
    <xf numFmtId="43" fontId="7" fillId="0" borderId="3" xfId="0" applyNumberFormat="1" applyFont="1" applyFill="1" applyBorder="1" applyAlignment="1">
      <alignment horizontal="right"/>
    </xf>
    <xf numFmtId="0" fontId="15" fillId="0" borderId="0" xfId="0" applyFont="1" applyFill="1"/>
    <xf numFmtId="49" fontId="0" fillId="2" borderId="0" xfId="0" applyNumberFormat="1" applyFill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4" fontId="0" fillId="0" borderId="0" xfId="0" applyNumberFormat="1"/>
    <xf numFmtId="4" fontId="2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7" fillId="0" borderId="0" xfId="0" applyFont="1" applyFill="1" applyBorder="1"/>
    <xf numFmtId="43" fontId="11" fillId="0" borderId="0" xfId="0" applyNumberFormat="1" applyFont="1"/>
    <xf numFmtId="43" fontId="6" fillId="0" borderId="0" xfId="0" applyNumberFormat="1" applyFont="1" applyFill="1" applyBorder="1" applyAlignment="1"/>
    <xf numFmtId="43" fontId="6" fillId="0" borderId="0" xfId="0" applyNumberFormat="1" applyFont="1"/>
    <xf numFmtId="0" fontId="6" fillId="0" borderId="0" xfId="0" applyFont="1" applyFill="1" applyBorder="1"/>
    <xf numFmtId="0" fontId="16" fillId="0" borderId="0" xfId="0" applyFont="1"/>
    <xf numFmtId="0" fontId="16" fillId="0" borderId="0" xfId="0" applyFont="1" applyFill="1" applyBorder="1"/>
    <xf numFmtId="43" fontId="0" fillId="0" borderId="0" xfId="1" applyFont="1" applyBorder="1"/>
    <xf numFmtId="43" fontId="17" fillId="0" borderId="0" xfId="0" applyNumberFormat="1" applyFont="1"/>
    <xf numFmtId="43" fontId="14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0" fillId="0" borderId="0" xfId="2" applyNumberFormat="1" applyFont="1"/>
    <xf numFmtId="0" fontId="17" fillId="0" borderId="0" xfId="0" applyFont="1" applyFill="1" applyAlignment="1">
      <alignment horizontal="center"/>
    </xf>
    <xf numFmtId="43" fontId="18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17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0</xdr:rowOff>
    </xdr:from>
    <xdr:to>
      <xdr:col>0</xdr:col>
      <xdr:colOff>1343025</xdr:colOff>
      <xdr:row>5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"/>
          <a:ext cx="1000124" cy="1000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erez.INAVI/Desktop/INF%20DE%20ESTADOS%20FINANCIEROS%20DIC%202021/CORREGIDOS%20%20P-E%20ESTADOS%20FINAN%20INAVI%20-%202021%20DEF.%2026-01-2021%2005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on"/>
      <sheetName val="Estados de Rendimiento"/>
      <sheetName val="Estado de cambio de Act- Patrim"/>
      <sheetName val="Flujo de Efectivo"/>
      <sheetName val="Estado de comparacion "/>
      <sheetName val="Efectivo 07"/>
      <sheetName val="Cuentas x Cobrar Corto Plazo 8 "/>
      <sheetName val="Inventario 09"/>
      <sheetName val="Gastos Anticipados 10"/>
      <sheetName val="Otros Activos Corriente 11"/>
      <sheetName val="Documentos x Cobrar Largo P. 12"/>
      <sheetName val="Inversiones a Largo Plazo 13"/>
      <sheetName val="Propiedad Planta y Equipo 14"/>
      <sheetName val="Otros Activo no Corrientes 15"/>
      <sheetName val="Cuenta por Pagar CP 16"/>
      <sheetName val="Retenciones y Acum. pagar 17 "/>
      <sheetName val="Otros Pasivos Corrientes 18"/>
      <sheetName val="Prestamo por Pagar 19"/>
      <sheetName val="Otros Pasivos no Corrientes 20"/>
      <sheetName val="Patrimonio 21"/>
      <sheetName val="Ingresos x trans. contrapres.22"/>
      <sheetName val="Transfcia y donaciones 23"/>
      <sheetName val="Otros Ingresos 24"/>
      <sheetName val="Sueldos y beneficios Emplea 25 "/>
      <sheetName val="Subvenc. y otros p, transfe 26"/>
      <sheetName val="Suministro y Materiales 27"/>
      <sheetName val="Gastos deprec. y Amortizacio 28"/>
      <sheetName val="Otros Gastos 29"/>
      <sheetName val="Hoja1"/>
    </sheetNames>
    <sheetDataSet>
      <sheetData sheetId="0"/>
      <sheetData sheetId="1"/>
      <sheetData sheetId="2">
        <row r="10">
          <cell r="I10"/>
          <cell r="K10"/>
        </row>
        <row r="12">
          <cell r="K12"/>
        </row>
      </sheetData>
      <sheetData sheetId="3"/>
      <sheetData sheetId="4"/>
      <sheetData sheetId="5">
        <row r="31">
          <cell r="C31">
            <v>73977160.729999989</v>
          </cell>
        </row>
      </sheetData>
      <sheetData sheetId="6">
        <row r="29">
          <cell r="B29">
            <v>15158147.52</v>
          </cell>
        </row>
      </sheetData>
      <sheetData sheetId="7">
        <row r="28">
          <cell r="B28">
            <v>30570553.629999999</v>
          </cell>
        </row>
      </sheetData>
      <sheetData sheetId="8">
        <row r="25">
          <cell r="C25">
            <v>196272.78000000014</v>
          </cell>
        </row>
      </sheetData>
      <sheetData sheetId="9">
        <row r="25">
          <cell r="B25">
            <v>1409395.8499999999</v>
          </cell>
        </row>
      </sheetData>
      <sheetData sheetId="10">
        <row r="30">
          <cell r="B30">
            <v>109890268.84999999</v>
          </cell>
        </row>
      </sheetData>
      <sheetData sheetId="11">
        <row r="24">
          <cell r="B24">
            <v>2618690.27</v>
          </cell>
        </row>
      </sheetData>
      <sheetData sheetId="12">
        <row r="33">
          <cell r="I33">
            <v>435824571.70999998</v>
          </cell>
        </row>
      </sheetData>
      <sheetData sheetId="13">
        <row r="21">
          <cell r="B21">
            <v>298434</v>
          </cell>
          <cell r="D21">
            <v>298434</v>
          </cell>
        </row>
      </sheetData>
      <sheetData sheetId="14">
        <row r="25">
          <cell r="B25">
            <v>32038504.469999999</v>
          </cell>
        </row>
      </sheetData>
      <sheetData sheetId="15">
        <row r="33">
          <cell r="C33">
            <v>2574980.64</v>
          </cell>
        </row>
      </sheetData>
      <sheetData sheetId="16">
        <row r="27">
          <cell r="B27">
            <v>223824.36</v>
          </cell>
        </row>
      </sheetData>
      <sheetData sheetId="17">
        <row r="28">
          <cell r="B28">
            <v>55702.73</v>
          </cell>
        </row>
      </sheetData>
      <sheetData sheetId="18">
        <row r="30">
          <cell r="C30">
            <v>92570180.430000007</v>
          </cell>
        </row>
      </sheetData>
      <sheetData sheetId="19">
        <row r="28">
          <cell r="D28">
            <v>53205607.229999997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topLeftCell="A13" zoomScale="60" zoomScaleNormal="100" workbookViewId="0">
      <selection activeCell="G56" sqref="G56"/>
    </sheetView>
  </sheetViews>
  <sheetFormatPr baseColWidth="10" defaultRowHeight="15" x14ac:dyDescent="0.25"/>
  <cols>
    <col min="1" max="1" width="45" customWidth="1"/>
    <col min="2" max="2" width="20.28515625" customWidth="1"/>
    <col min="3" max="3" width="1.140625" style="14" customWidth="1"/>
    <col min="4" max="4" width="20.5703125" customWidth="1"/>
    <col min="5" max="5" width="17" style="3" hidden="1" customWidth="1"/>
    <col min="6" max="6" width="20.28515625" hidden="1" customWidth="1"/>
    <col min="7" max="7" width="18.28515625" bestFit="1" customWidth="1"/>
    <col min="8" max="8" width="42.5703125" customWidth="1"/>
    <col min="9" max="9" width="19.85546875" customWidth="1"/>
    <col min="10" max="10" width="1.7109375" customWidth="1"/>
    <col min="11" max="11" width="18.42578125" customWidth="1"/>
  </cols>
  <sheetData>
    <row r="1" spans="1:9" ht="9" customHeight="1" x14ac:dyDescent="0.3">
      <c r="A1" s="1"/>
      <c r="B1" s="1"/>
      <c r="C1" s="2"/>
      <c r="D1" s="1"/>
    </row>
    <row r="2" spans="1:9" x14ac:dyDescent="0.25">
      <c r="A2" s="71" t="s">
        <v>0</v>
      </c>
      <c r="B2" s="71"/>
      <c r="C2" s="71"/>
      <c r="D2" s="71"/>
    </row>
    <row r="3" spans="1:9" s="5" customFormat="1" ht="15.75" x14ac:dyDescent="0.3">
      <c r="A3" s="71" t="s">
        <v>1</v>
      </c>
      <c r="B3" s="71"/>
      <c r="C3" s="71"/>
      <c r="D3" s="71"/>
      <c r="E3" s="4"/>
      <c r="G3" s="6"/>
    </row>
    <row r="4" spans="1:9" x14ac:dyDescent="0.25">
      <c r="A4" s="72" t="s">
        <v>2</v>
      </c>
      <c r="B4" s="72"/>
      <c r="C4" s="72"/>
      <c r="D4" s="72"/>
    </row>
    <row r="5" spans="1:9" x14ac:dyDescent="0.25">
      <c r="A5" s="7"/>
      <c r="B5" s="7"/>
      <c r="C5" s="8"/>
    </row>
    <row r="6" spans="1:9" x14ac:dyDescent="0.25">
      <c r="A6" s="9" t="s">
        <v>3</v>
      </c>
      <c r="B6" s="10">
        <v>2021</v>
      </c>
      <c r="C6" s="11"/>
      <c r="D6" s="12">
        <v>2020</v>
      </c>
    </row>
    <row r="7" spans="1:9" ht="15.75" x14ac:dyDescent="0.3">
      <c r="A7" s="9" t="s">
        <v>4</v>
      </c>
      <c r="B7" s="13"/>
      <c r="F7" s="15"/>
    </row>
    <row r="8" spans="1:9" ht="15.75" x14ac:dyDescent="0.3">
      <c r="A8" s="7" t="s">
        <v>5</v>
      </c>
      <c r="B8" s="16">
        <f>'[1]Efectivo 07'!C31</f>
        <v>73977160.729999989</v>
      </c>
      <c r="C8" s="17"/>
      <c r="D8" s="16">
        <v>98019808.459999993</v>
      </c>
      <c r="E8" s="18" t="s">
        <v>6</v>
      </c>
      <c r="F8" s="19"/>
      <c r="H8" s="20"/>
    </row>
    <row r="9" spans="1:9" ht="15.75" x14ac:dyDescent="0.3">
      <c r="A9" s="7" t="s">
        <v>7</v>
      </c>
      <c r="B9" s="17">
        <f>'[1]Cuentas x Cobrar Corto Plazo 8 '!B29</f>
        <v>15158147.52</v>
      </c>
      <c r="C9" s="17"/>
      <c r="D9" s="17">
        <v>17777156.670000002</v>
      </c>
      <c r="E9" s="18" t="s">
        <v>8</v>
      </c>
      <c r="F9" s="19"/>
    </row>
    <row r="10" spans="1:9" ht="15.75" x14ac:dyDescent="0.3">
      <c r="A10" s="7" t="s">
        <v>9</v>
      </c>
      <c r="B10" s="17">
        <f>'[1]Inventario 09'!B28</f>
        <v>30570553.629999999</v>
      </c>
      <c r="C10" s="17"/>
      <c r="D10" s="17">
        <v>16988990.699999999</v>
      </c>
      <c r="E10" s="18"/>
      <c r="F10" s="19"/>
    </row>
    <row r="11" spans="1:9" ht="15.75" x14ac:dyDescent="0.3">
      <c r="A11" s="7" t="s">
        <v>10</v>
      </c>
      <c r="B11" s="17">
        <f>+'[1]Gastos Anticipados 10'!C25</f>
        <v>196272.78000000014</v>
      </c>
      <c r="C11" s="17"/>
      <c r="D11" s="17"/>
      <c r="E11" s="18"/>
      <c r="F11" s="19"/>
    </row>
    <row r="12" spans="1:9" ht="15.75" x14ac:dyDescent="0.3">
      <c r="A12" s="7" t="s">
        <v>11</v>
      </c>
      <c r="B12" s="17">
        <f>'[1]Otros Activos Corriente 11'!B25</f>
        <v>1409395.8499999999</v>
      </c>
      <c r="C12" s="17"/>
      <c r="D12" s="17">
        <v>1401690.17</v>
      </c>
      <c r="E12" s="18" t="s">
        <v>12</v>
      </c>
      <c r="F12" s="19"/>
      <c r="G12" s="15"/>
    </row>
    <row r="13" spans="1:9" x14ac:dyDescent="0.25">
      <c r="A13" s="9" t="s">
        <v>13</v>
      </c>
      <c r="B13" s="21">
        <f>SUM(B8:B12)</f>
        <v>121311530.50999998</v>
      </c>
      <c r="C13" s="21"/>
      <c r="D13" s="21">
        <f>SUM(D8:D12)</f>
        <v>134187646</v>
      </c>
      <c r="F13" s="19"/>
      <c r="G13" s="15"/>
    </row>
    <row r="14" spans="1:9" ht="9" customHeight="1" x14ac:dyDescent="0.25">
      <c r="A14" s="9"/>
      <c r="B14" s="21"/>
      <c r="C14" s="21"/>
      <c r="D14" s="21"/>
      <c r="F14" s="19"/>
      <c r="G14" s="15"/>
    </row>
    <row r="15" spans="1:9" x14ac:dyDescent="0.25">
      <c r="A15" s="9" t="s">
        <v>14</v>
      </c>
      <c r="B15" s="16"/>
      <c r="C15" s="17"/>
      <c r="D15" s="17"/>
      <c r="F15" s="19"/>
      <c r="G15" s="15"/>
      <c r="I15" s="15"/>
    </row>
    <row r="16" spans="1:9" x14ac:dyDescent="0.25">
      <c r="A16" s="7" t="s">
        <v>15</v>
      </c>
      <c r="B16" s="17">
        <f>'[1]Documentos x Cobrar Largo P. 12'!B30</f>
        <v>109890268.84999999</v>
      </c>
      <c r="C16" s="17"/>
      <c r="D16" s="17">
        <v>112265409.06999999</v>
      </c>
      <c r="F16" s="19"/>
      <c r="I16" s="15"/>
    </row>
    <row r="17" spans="1:14" ht="15.75" x14ac:dyDescent="0.3">
      <c r="A17" s="7" t="s">
        <v>16</v>
      </c>
      <c r="B17" s="17">
        <f>'[1]Inversiones a Largo Plazo 13'!B24</f>
        <v>2618690.27</v>
      </c>
      <c r="C17" s="17"/>
      <c r="D17" s="17">
        <v>2618290.27</v>
      </c>
      <c r="F17" s="22"/>
      <c r="I17" s="15"/>
    </row>
    <row r="18" spans="1:14" ht="15.75" x14ac:dyDescent="0.3">
      <c r="A18" s="7" t="s">
        <v>17</v>
      </c>
      <c r="B18" s="17">
        <f>+'[1]Propiedad Planta y Equipo 14'!I33</f>
        <v>435824571.70999998</v>
      </c>
      <c r="C18" s="17"/>
      <c r="D18" s="17">
        <v>450444509.41000003</v>
      </c>
      <c r="E18" s="23"/>
      <c r="F18" s="15"/>
      <c r="G18" s="20"/>
      <c r="I18" s="15"/>
    </row>
    <row r="19" spans="1:14" ht="15.75" x14ac:dyDescent="0.3">
      <c r="A19" s="7" t="s">
        <v>18</v>
      </c>
      <c r="B19" s="24"/>
      <c r="C19" s="17"/>
      <c r="D19" s="17">
        <v>266785.25</v>
      </c>
      <c r="E19" s="23"/>
      <c r="F19" s="15"/>
      <c r="G19" s="20"/>
      <c r="I19" s="15"/>
    </row>
    <row r="20" spans="1:14" x14ac:dyDescent="0.25">
      <c r="A20" s="7" t="s">
        <v>19</v>
      </c>
      <c r="B20" s="17">
        <f>'[1]Otros Activo no Corrientes 15'!B21</f>
        <v>298434</v>
      </c>
      <c r="C20" s="17"/>
      <c r="D20" s="17">
        <f>'[1]Otros Activo no Corrientes 15'!D21</f>
        <v>298434</v>
      </c>
      <c r="F20" s="25"/>
    </row>
    <row r="21" spans="1:14" ht="16.5" thickBot="1" x14ac:dyDescent="0.35">
      <c r="A21" s="26" t="s">
        <v>20</v>
      </c>
      <c r="B21" s="27">
        <f>SUM(B16:B20)</f>
        <v>548631964.82999992</v>
      </c>
      <c r="C21" s="21"/>
      <c r="D21" s="27">
        <f>SUM(D16:D20)</f>
        <v>565893428</v>
      </c>
      <c r="F21" s="28"/>
    </row>
    <row r="22" spans="1:14" ht="9.75" customHeight="1" x14ac:dyDescent="0.25">
      <c r="A22" s="26"/>
      <c r="B22" s="29"/>
      <c r="C22" s="21"/>
      <c r="D22" s="21"/>
      <c r="F22" s="19"/>
    </row>
    <row r="23" spans="1:14" ht="15.75" thickBot="1" x14ac:dyDescent="0.3">
      <c r="A23" s="9" t="s">
        <v>21</v>
      </c>
      <c r="B23" s="30">
        <f>+B13+B21</f>
        <v>669943495.33999991</v>
      </c>
      <c r="C23" s="21"/>
      <c r="D23" s="30">
        <f>+D13+D21</f>
        <v>700081074</v>
      </c>
      <c r="F23" s="19"/>
    </row>
    <row r="24" spans="1:14" ht="10.5" customHeight="1" thickTop="1" x14ac:dyDescent="0.25">
      <c r="A24" s="9"/>
      <c r="B24" s="31"/>
      <c r="C24" s="32"/>
      <c r="D24" s="32"/>
      <c r="F24" s="19"/>
    </row>
    <row r="25" spans="1:14" x14ac:dyDescent="0.25">
      <c r="A25" s="9" t="s">
        <v>22</v>
      </c>
      <c r="B25" s="31"/>
      <c r="C25" s="32"/>
      <c r="D25" s="32"/>
      <c r="F25" s="19"/>
    </row>
    <row r="26" spans="1:14" x14ac:dyDescent="0.25">
      <c r="A26" s="33" t="s">
        <v>23</v>
      </c>
      <c r="B26" s="31"/>
      <c r="C26" s="32"/>
      <c r="D26" s="32"/>
      <c r="F26" s="19"/>
    </row>
    <row r="27" spans="1:14" x14ac:dyDescent="0.25">
      <c r="A27" s="7" t="s">
        <v>24</v>
      </c>
      <c r="B27" s="34">
        <f>'[1]Cuenta por Pagar CP 16'!B25</f>
        <v>32038504.469999999</v>
      </c>
      <c r="C27" s="32"/>
      <c r="D27" s="35">
        <v>21917722.620000001</v>
      </c>
      <c r="E27" s="3" t="s">
        <v>25</v>
      </c>
      <c r="F27" s="19"/>
      <c r="G27" s="20"/>
    </row>
    <row r="28" spans="1:14" x14ac:dyDescent="0.25">
      <c r="A28" s="7" t="s">
        <v>26</v>
      </c>
      <c r="B28" s="31">
        <f>'[1]Retenciones y Acum. pagar 17 '!C33</f>
        <v>2574980.64</v>
      </c>
      <c r="C28" s="32"/>
      <c r="D28" s="32">
        <v>15230515.85</v>
      </c>
      <c r="E28" s="3" t="s">
        <v>27</v>
      </c>
      <c r="F28" s="19"/>
      <c r="G28" s="15"/>
    </row>
    <row r="29" spans="1:14" x14ac:dyDescent="0.25">
      <c r="A29" s="7" t="s">
        <v>28</v>
      </c>
      <c r="B29" s="36">
        <f>'[1]Otros Pasivos Corrientes 18'!B27</f>
        <v>223824.36</v>
      </c>
      <c r="C29" s="37"/>
      <c r="D29" s="37">
        <v>1359779.68</v>
      </c>
      <c r="F29" s="19"/>
    </row>
    <row r="30" spans="1:14" x14ac:dyDescent="0.25">
      <c r="A30" s="9" t="s">
        <v>29</v>
      </c>
      <c r="B30" s="38">
        <f>SUM(B27:B29)</f>
        <v>34837309.469999999</v>
      </c>
      <c r="C30" s="21"/>
      <c r="D30" s="39">
        <f>SUM(D27:D29)</f>
        <v>38508018.149999999</v>
      </c>
      <c r="F30" s="19"/>
    </row>
    <row r="31" spans="1:14" ht="8.25" customHeight="1" x14ac:dyDescent="0.25">
      <c r="A31" s="9"/>
      <c r="B31" s="29"/>
      <c r="C31" s="21"/>
      <c r="D31" s="21"/>
      <c r="F31" s="19"/>
    </row>
    <row r="32" spans="1:14" ht="15.75" x14ac:dyDescent="0.3">
      <c r="A32" s="40" t="s">
        <v>30</v>
      </c>
      <c r="B32" s="16"/>
      <c r="C32" s="17"/>
      <c r="D32" s="17"/>
      <c r="E32" s="41"/>
      <c r="F32" s="19"/>
      <c r="G32" s="42"/>
      <c r="H32" s="43"/>
      <c r="I32" s="43"/>
      <c r="J32" s="43"/>
      <c r="K32" s="43"/>
      <c r="L32" s="43"/>
      <c r="M32" s="43"/>
      <c r="N32" s="43"/>
    </row>
    <row r="33" spans="1:11" x14ac:dyDescent="0.25">
      <c r="A33" s="7" t="s">
        <v>31</v>
      </c>
      <c r="B33" s="16">
        <f>'[1]Prestamo por Pagar 19'!B28</f>
        <v>55702.73</v>
      </c>
      <c r="C33" s="17"/>
      <c r="D33" s="17"/>
      <c r="F33" s="19"/>
    </row>
    <row r="34" spans="1:11" x14ac:dyDescent="0.25">
      <c r="A34" s="7" t="s">
        <v>32</v>
      </c>
      <c r="B34" s="31">
        <f>'[1]Otros Pasivos no Corrientes 20'!C30</f>
        <v>92570180.430000007</v>
      </c>
      <c r="C34" s="32"/>
      <c r="D34" s="32">
        <v>90125813.140000001</v>
      </c>
      <c r="F34" s="19"/>
    </row>
    <row r="35" spans="1:11" ht="15.75" thickBot="1" x14ac:dyDescent="0.3">
      <c r="A35" s="9" t="s">
        <v>33</v>
      </c>
      <c r="B35" s="27">
        <f>+B34+B33</f>
        <v>92625883.160000011</v>
      </c>
      <c r="C35" s="21"/>
      <c r="D35" s="27">
        <f>+D34+D33</f>
        <v>90125813.140000001</v>
      </c>
      <c r="F35" s="19"/>
    </row>
    <row r="36" spans="1:11" x14ac:dyDescent="0.25">
      <c r="A36" s="9"/>
      <c r="B36" s="16"/>
      <c r="C36" s="21"/>
      <c r="D36" s="17"/>
      <c r="F36" s="19"/>
      <c r="H36" s="44"/>
      <c r="J36" s="44"/>
    </row>
    <row r="37" spans="1:11" ht="16.5" thickBot="1" x14ac:dyDescent="0.35">
      <c r="A37" s="9" t="s">
        <v>34</v>
      </c>
      <c r="B37" s="30">
        <f>+B30+B35</f>
        <v>127463192.63000001</v>
      </c>
      <c r="C37" s="21"/>
      <c r="D37" s="30">
        <f>+D30+D35</f>
        <v>128633831.28999999</v>
      </c>
      <c r="F37" s="19"/>
      <c r="H37" s="45"/>
      <c r="I37" s="46"/>
      <c r="J37" s="47"/>
      <c r="K37" s="46"/>
    </row>
    <row r="38" spans="1:11" ht="15.75" thickTop="1" x14ac:dyDescent="0.25">
      <c r="A38" s="9"/>
      <c r="B38" s="16"/>
      <c r="C38" s="21"/>
      <c r="D38" s="17"/>
      <c r="F38" s="19"/>
      <c r="H38" s="47"/>
      <c r="I38" s="46"/>
      <c r="J38" s="47"/>
      <c r="K38" s="46"/>
    </row>
    <row r="39" spans="1:11" x14ac:dyDescent="0.25">
      <c r="A39" s="9" t="s">
        <v>35</v>
      </c>
      <c r="B39" s="16"/>
      <c r="C39" s="17"/>
      <c r="D39" s="17"/>
      <c r="F39" s="19"/>
      <c r="H39" s="48"/>
      <c r="I39" s="46"/>
      <c r="J39" s="46"/>
      <c r="K39" s="46"/>
    </row>
    <row r="40" spans="1:11" x14ac:dyDescent="0.25">
      <c r="A40" s="7" t="s">
        <v>36</v>
      </c>
      <c r="B40" s="49">
        <v>526786953.88999999</v>
      </c>
      <c r="C40" s="50"/>
      <c r="D40" s="51">
        <v>526786953.88999999</v>
      </c>
      <c r="E40" s="3" t="s">
        <v>37</v>
      </c>
      <c r="F40" s="19"/>
      <c r="H40" s="52"/>
      <c r="I40" s="31"/>
      <c r="J40" s="50"/>
      <c r="K40" s="32"/>
    </row>
    <row r="41" spans="1:11" x14ac:dyDescent="0.25">
      <c r="A41" s="53" t="s">
        <v>38</v>
      </c>
      <c r="B41" s="16">
        <v>-29382893.649999999</v>
      </c>
      <c r="C41" s="17"/>
      <c r="D41" s="17">
        <v>-8545318.4100000001</v>
      </c>
      <c r="F41" s="16"/>
      <c r="H41" s="54"/>
      <c r="I41" s="16"/>
      <c r="J41" s="17"/>
      <c r="K41" s="17"/>
    </row>
    <row r="42" spans="1:11" x14ac:dyDescent="0.25">
      <c r="A42" s="7" t="s">
        <v>39</v>
      </c>
      <c r="B42" s="15">
        <v>45076242.469999999</v>
      </c>
      <c r="C42" s="55"/>
      <c r="D42" s="15">
        <f>+'[1]Patrimonio 21'!D28</f>
        <v>53205607.229999997</v>
      </c>
      <c r="F42" s="16"/>
      <c r="H42" s="52"/>
      <c r="I42" s="16"/>
      <c r="J42" s="17"/>
      <c r="K42" s="17"/>
    </row>
    <row r="43" spans="1:11" x14ac:dyDescent="0.25">
      <c r="A43" s="9" t="s">
        <v>40</v>
      </c>
      <c r="B43" s="56">
        <f>SUM(B40:B42)</f>
        <v>542480302.71000004</v>
      </c>
      <c r="D43" s="56">
        <f>SUM(D40:D42)</f>
        <v>571447242.70999992</v>
      </c>
      <c r="F43" s="19"/>
      <c r="H43" s="48"/>
      <c r="I43" s="57"/>
      <c r="J43" s="58"/>
      <c r="K43" s="58"/>
    </row>
    <row r="44" spans="1:11" ht="12.75" customHeight="1" x14ac:dyDescent="0.25">
      <c r="A44" s="9"/>
      <c r="B44" s="57"/>
      <c r="C44" s="58"/>
      <c r="D44" s="58"/>
      <c r="F44" s="59">
        <f>+'[1]Estado de cambio de Act- Patrim'!K12+'[1]Estado de cambio de Act- Patrim'!I10+'[1]Estado de cambio de Act- Patrim'!K10</f>
        <v>0</v>
      </c>
      <c r="H44" s="48"/>
      <c r="I44" s="29"/>
      <c r="J44" s="21"/>
      <c r="K44" s="21"/>
    </row>
    <row r="45" spans="1:11" ht="15.75" thickBot="1" x14ac:dyDescent="0.3">
      <c r="A45" s="9" t="s">
        <v>41</v>
      </c>
      <c r="B45" s="30">
        <f>+B37+B43</f>
        <v>669943495.34000003</v>
      </c>
      <c r="C45" s="29">
        <f>+C37+C43</f>
        <v>0</v>
      </c>
      <c r="D45" s="30">
        <f>+D37+D43</f>
        <v>700081073.99999988</v>
      </c>
      <c r="F45" s="19"/>
      <c r="H45" s="46"/>
      <c r="I45" s="46"/>
      <c r="J45" s="46"/>
      <c r="K45" s="46"/>
    </row>
    <row r="46" spans="1:11" ht="16.5" thickTop="1" x14ac:dyDescent="0.3">
      <c r="A46" s="60"/>
      <c r="B46" s="61"/>
      <c r="C46" s="62"/>
      <c r="D46" s="6"/>
      <c r="H46" s="46"/>
      <c r="I46" s="46"/>
      <c r="J46" s="46"/>
      <c r="K46" s="46"/>
    </row>
    <row r="47" spans="1:11" ht="15.75" x14ac:dyDescent="0.3">
      <c r="A47" s="60"/>
      <c r="B47" s="61"/>
      <c r="C47" s="62"/>
      <c r="D47" s="6"/>
    </row>
    <row r="48" spans="1:11" ht="15.75" x14ac:dyDescent="0.3">
      <c r="A48" s="60"/>
      <c r="B48" s="61"/>
      <c r="C48" s="62"/>
      <c r="D48" s="6"/>
    </row>
    <row r="49" spans="1:6" ht="15.75" x14ac:dyDescent="0.3">
      <c r="A49" s="63"/>
      <c r="B49" s="64"/>
      <c r="C49" s="65"/>
      <c r="D49" s="64"/>
      <c r="F49" s="15"/>
    </row>
    <row r="50" spans="1:6" ht="15.75" x14ac:dyDescent="0.3">
      <c r="A50" s="63"/>
      <c r="B50" s="73"/>
      <c r="C50" s="73"/>
      <c r="D50" s="73"/>
      <c r="F50" s="15"/>
    </row>
    <row r="51" spans="1:6" ht="15.75" x14ac:dyDescent="0.3">
      <c r="A51" s="63"/>
      <c r="B51" s="73"/>
      <c r="C51" s="73"/>
      <c r="D51" s="73"/>
      <c r="F51" s="15"/>
    </row>
    <row r="52" spans="1:6" ht="15.75" x14ac:dyDescent="0.3">
      <c r="A52" s="63"/>
      <c r="B52" s="70"/>
      <c r="C52" s="70"/>
      <c r="D52" s="70"/>
      <c r="F52" s="15"/>
    </row>
    <row r="53" spans="1:6" ht="15.75" x14ac:dyDescent="0.3">
      <c r="A53" s="63"/>
      <c r="B53" s="66"/>
      <c r="C53" s="66"/>
      <c r="D53" s="66"/>
      <c r="F53" s="15"/>
    </row>
    <row r="54" spans="1:6" ht="15.75" x14ac:dyDescent="0.3">
      <c r="A54" s="63"/>
      <c r="B54" s="66"/>
      <c r="C54" s="66"/>
      <c r="D54" s="66"/>
      <c r="F54" s="15"/>
    </row>
    <row r="55" spans="1:6" ht="15.75" x14ac:dyDescent="0.3">
      <c r="A55" s="63"/>
      <c r="B55" s="66"/>
      <c r="C55" s="66"/>
      <c r="D55" s="66"/>
      <c r="F55" s="15"/>
    </row>
    <row r="56" spans="1:6" x14ac:dyDescent="0.25">
      <c r="A56" s="67"/>
      <c r="B56" s="67"/>
      <c r="C56" s="68"/>
      <c r="D56" s="67"/>
    </row>
    <row r="57" spans="1:6" ht="15.75" x14ac:dyDescent="0.3">
      <c r="A57" s="66"/>
      <c r="B57" s="70"/>
      <c r="C57" s="70"/>
      <c r="D57" s="70"/>
    </row>
    <row r="58" spans="1:6" ht="15.75" x14ac:dyDescent="0.3">
      <c r="A58" s="66"/>
      <c r="B58" s="70"/>
      <c r="C58" s="70"/>
      <c r="D58" s="70"/>
    </row>
    <row r="59" spans="1:6" ht="15.75" x14ac:dyDescent="0.3">
      <c r="A59" s="66"/>
      <c r="B59" s="66"/>
      <c r="C59" s="69"/>
      <c r="D59" s="1"/>
    </row>
    <row r="60" spans="1:6" ht="15.75" x14ac:dyDescent="0.3">
      <c r="A60" s="66"/>
      <c r="B60" s="66"/>
      <c r="C60" s="69"/>
      <c r="D60" s="1"/>
    </row>
  </sheetData>
  <mergeCells count="8">
    <mergeCell ref="B57:D57"/>
    <mergeCell ref="B58:D58"/>
    <mergeCell ref="A2:D2"/>
    <mergeCell ref="A3:D3"/>
    <mergeCell ref="A4:D4"/>
    <mergeCell ref="B50:D50"/>
    <mergeCell ref="B51:D51"/>
    <mergeCell ref="B52:D52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Vaneza Perez Tapia</dc:creator>
  <cp:lastModifiedBy>Carina Vaneza Perez Tapia</cp:lastModifiedBy>
  <dcterms:created xsi:type="dcterms:W3CDTF">2022-02-07T19:37:34Z</dcterms:created>
  <dcterms:modified xsi:type="dcterms:W3CDTF">2022-02-07T19:58:59Z</dcterms:modified>
</cp:coreProperties>
</file>