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erez.INAVI\Desktop\Estados financieros 2022\DESEGREGADOS\"/>
    </mc:Choice>
  </mc:AlternateContent>
  <bookViews>
    <workbookView xWindow="0" yWindow="0" windowWidth="19200" windowHeight="12885"/>
  </bookViews>
  <sheets>
    <sheet name="Hoja1" sheetId="1" r:id="rId1"/>
  </sheets>
  <externalReferences>
    <externalReference r:id="rId2"/>
    <externalReference r:id="rId3"/>
  </externalReferences>
  <definedNames>
    <definedName name="_xlnm.Print_Area" localSheetId="0">Hoja1!$A$1:$E$48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C43" i="1"/>
  <c r="E42" i="1"/>
  <c r="C42" i="1"/>
  <c r="E41" i="1"/>
  <c r="E44" i="1" s="1"/>
  <c r="C41" i="1"/>
  <c r="C44" i="1" s="1"/>
  <c r="E35" i="1"/>
  <c r="E36" i="1" s="1"/>
  <c r="C35" i="1"/>
  <c r="C36" i="1" s="1"/>
  <c r="E34" i="1"/>
  <c r="C34" i="1"/>
  <c r="E30" i="1"/>
  <c r="C30" i="1"/>
  <c r="E29" i="1"/>
  <c r="C29" i="1"/>
  <c r="E28" i="1"/>
  <c r="E31" i="1" s="1"/>
  <c r="E38" i="1" s="1"/>
  <c r="E46" i="1" s="1"/>
  <c r="C28" i="1"/>
  <c r="C31" i="1" s="1"/>
  <c r="C38" i="1" s="1"/>
  <c r="C46" i="1" s="1"/>
  <c r="E21" i="1"/>
  <c r="C21" i="1"/>
  <c r="E20" i="1"/>
  <c r="C20" i="1"/>
  <c r="E19" i="1"/>
  <c r="C19" i="1"/>
  <c r="E18" i="1"/>
  <c r="E22" i="1" s="1"/>
  <c r="C18" i="1"/>
  <c r="C22" i="1" s="1"/>
  <c r="E14" i="1"/>
  <c r="C14" i="1"/>
  <c r="E13" i="1"/>
  <c r="C13" i="1"/>
  <c r="E12" i="1"/>
  <c r="C12" i="1"/>
  <c r="E11" i="1"/>
  <c r="C11" i="1"/>
  <c r="E10" i="1"/>
  <c r="E15" i="1" s="1"/>
  <c r="C10" i="1"/>
  <c r="C15" i="1" s="1"/>
  <c r="C24" i="1" s="1"/>
  <c r="C48" i="1" s="1"/>
  <c r="E24" i="1" l="1"/>
  <c r="E48" i="1" s="1"/>
</calcChain>
</file>

<file path=xl/sharedStrings.xml><?xml version="1.0" encoding="utf-8"?>
<sst xmlns="http://schemas.openxmlformats.org/spreadsheetml/2006/main" count="43" uniqueCount="43">
  <si>
    <t xml:space="preserve">Instituto De Auxilios </t>
  </si>
  <si>
    <t>ESTADO DE SITUACION FINANCIERA</t>
  </si>
  <si>
    <t>AL 31 DE DICIEMBRE DEL 2022 - 2021</t>
  </si>
  <si>
    <t>(VALORES EN RD$)</t>
  </si>
  <si>
    <t>Activos</t>
  </si>
  <si>
    <t>Activos Corrientes</t>
  </si>
  <si>
    <t>Efectivo y Equivalentes de Efectivo (Nota 07)</t>
  </si>
  <si>
    <t>1101</t>
  </si>
  <si>
    <t>Cuentas por Cobrar a Corto Plazo (Nota 08)</t>
  </si>
  <si>
    <t>1104</t>
  </si>
  <si>
    <t>Inventarios (Nota 09)</t>
  </si>
  <si>
    <t>Gastos Pagados por Anticipado(Nota 10)</t>
  </si>
  <si>
    <t>Otros Activos Corrientes (Nota 11)</t>
  </si>
  <si>
    <t>1106</t>
  </si>
  <si>
    <t>Total Activos Corrientes</t>
  </si>
  <si>
    <t>Activos No Corrientes</t>
  </si>
  <si>
    <t>Documentos por Cobrar Largo Plazo (Nota 12)</t>
  </si>
  <si>
    <t>Inversion a Largo Plazo (Nota 13)</t>
  </si>
  <si>
    <t>Propiedad Planta y Equipo Neto (Nota 14)</t>
  </si>
  <si>
    <t>Otros Activos  No Financieros (Nota 15)</t>
  </si>
  <si>
    <t>Total Activos  No Corrientes</t>
  </si>
  <si>
    <t>Total Activos</t>
  </si>
  <si>
    <t>Pasivos</t>
  </si>
  <si>
    <t>Pasivos Corrientes</t>
  </si>
  <si>
    <t>Cuentas Por Pagar Corto Plazo (Nota 16)</t>
  </si>
  <si>
    <t>2104</t>
  </si>
  <si>
    <t>Retenciones y Acumulaciones Por Pagar (Nota 17)</t>
  </si>
  <si>
    <t>210306</t>
  </si>
  <si>
    <t>Otros Pasivos Corrientes (Nota 18)</t>
  </si>
  <si>
    <t>Total Pasivos Corrientes</t>
  </si>
  <si>
    <t>Pasivos  No Corrientes</t>
  </si>
  <si>
    <t xml:space="preserve">Prestamos por Pagar Largo Plazo (Nota 19) </t>
  </si>
  <si>
    <t xml:space="preserve">Otros Pasivos no Corrientes (Nota 20) </t>
  </si>
  <si>
    <t>Total Pasivos No Corrientes</t>
  </si>
  <si>
    <t>Total Pasivos</t>
  </si>
  <si>
    <t>Activos Netos/Patrimonio (Notas 13 y 20)</t>
  </si>
  <si>
    <t>Capital (Nota 20)</t>
  </si>
  <si>
    <t>3201</t>
  </si>
  <si>
    <t xml:space="preserve">Resultado positivo(ahorro)/negativo(desahorro)   </t>
  </si>
  <si>
    <t>Resultado Acumulado</t>
  </si>
  <si>
    <t>3203</t>
  </si>
  <si>
    <t>Total Patrimonio</t>
  </si>
  <si>
    <t>Total Pasivos/Activos Netos/Patrimonio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</si>
</sst>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b/>
      <i/>
      <sz val="9"/>
      <color theme="1"/>
      <name val="Bookman Old Style"/>
      <family val="1"/>
    </font>
    <font>
      <b/>
      <i/>
      <sz val="9"/>
      <name val="Bookman Old Style"/>
      <family val="1"/>
    </font>
    <font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i/>
      <u/>
      <sz val="10"/>
      <name val="Bookman Old Style"/>
      <family val="1"/>
    </font>
    <font>
      <i/>
      <sz val="9"/>
      <name val="Bookman Old Style"/>
      <family val="1"/>
    </font>
    <font>
      <i/>
      <u val="singleAccounting"/>
      <sz val="10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10" fillId="0" borderId="0" xfId="0" applyFont="1"/>
    <xf numFmtId="43" fontId="6" fillId="0" borderId="0" xfId="0" applyNumberFormat="1" applyFont="1" applyAlignment="1">
      <alignment horizontal="right"/>
    </xf>
    <xf numFmtId="43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3" fontId="0" fillId="0" borderId="0" xfId="0" applyNumberFormat="1"/>
    <xf numFmtId="43" fontId="6" fillId="0" borderId="1" xfId="0" applyNumberFormat="1" applyFont="1" applyBorder="1" applyAlignment="1">
      <alignment horizontal="right"/>
    </xf>
    <xf numFmtId="43" fontId="7" fillId="0" borderId="0" xfId="0" applyNumberFormat="1" applyFont="1" applyAlignment="1">
      <alignment horizontal="right"/>
    </xf>
    <xf numFmtId="43" fontId="12" fillId="0" borderId="0" xfId="0" applyNumberFormat="1" applyFont="1" applyAlignment="1">
      <alignment horizontal="right"/>
    </xf>
    <xf numFmtId="43" fontId="12" fillId="0" borderId="2" xfId="0" applyNumberFormat="1" applyFont="1" applyBorder="1" applyAlignment="1">
      <alignment horizontal="right"/>
    </xf>
    <xf numFmtId="43" fontId="12" fillId="0" borderId="3" xfId="0" applyNumberFormat="1" applyFont="1" applyBorder="1" applyAlignment="1">
      <alignment horizontal="right"/>
    </xf>
    <xf numFmtId="43" fontId="11" fillId="0" borderId="0" xfId="0" applyNumberFormat="1" applyFont="1"/>
    <xf numFmtId="43" fontId="6" fillId="0" borderId="0" xfId="0" applyNumberFormat="1" applyFont="1"/>
    <xf numFmtId="0" fontId="13" fillId="0" borderId="0" xfId="0" applyFont="1"/>
    <xf numFmtId="43" fontId="11" fillId="0" borderId="1" xfId="0" applyNumberFormat="1" applyFont="1" applyBorder="1" applyAlignment="1">
      <alignment horizontal="center"/>
    </xf>
    <xf numFmtId="43" fontId="6" fillId="0" borderId="0" xfId="0" applyNumberFormat="1" applyFont="1" applyAlignment="1">
      <alignment horizontal="center"/>
    </xf>
    <xf numFmtId="43" fontId="6" fillId="0" borderId="1" xfId="0" applyNumberFormat="1" applyFont="1" applyBorder="1" applyAlignment="1">
      <alignment horizontal="center"/>
    </xf>
    <xf numFmtId="43" fontId="12" fillId="0" borderId="4" xfId="0" applyNumberFormat="1" applyFont="1" applyBorder="1" applyAlignment="1">
      <alignment horizontal="right"/>
    </xf>
    <xf numFmtId="4" fontId="0" fillId="0" borderId="0" xfId="0" applyNumberFormat="1"/>
    <xf numFmtId="43" fontId="12" fillId="0" borderId="5" xfId="0" applyNumberFormat="1" applyFont="1" applyBorder="1" applyAlignment="1">
      <alignment horizontal="right"/>
    </xf>
    <xf numFmtId="0" fontId="14" fillId="0" borderId="0" xfId="0" applyFont="1"/>
    <xf numFmtId="43" fontId="15" fillId="0" borderId="0" xfId="0" applyNumberFormat="1" applyFont="1" applyAlignment="1">
      <alignment horizontal="right"/>
    </xf>
    <xf numFmtId="43" fontId="12" fillId="0" borderId="5" xfId="0" applyNumberFormat="1" applyFont="1" applyBorder="1" applyAlignment="1">
      <alignment horizontal="center"/>
    </xf>
    <xf numFmtId="43" fontId="7" fillId="0" borderId="0" xfId="0" applyNumberFormat="1" applyFont="1" applyAlignment="1">
      <alignment horizontal="center"/>
    </xf>
    <xf numFmtId="43" fontId="12" fillId="0" borderId="0" xfId="0" applyNumberFormat="1" applyFont="1" applyAlignment="1">
      <alignment horizontal="center"/>
    </xf>
    <xf numFmtId="43" fontId="7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3" fontId="16" fillId="0" borderId="0" xfId="0" applyNumberFormat="1" applyFont="1" applyAlignment="1">
      <alignment horizontal="center"/>
    </xf>
    <xf numFmtId="43" fontId="0" fillId="0" borderId="0" xfId="2" applyNumberFormat="1" applyFont="1"/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76200</xdr:rowOff>
    </xdr:from>
    <xdr:to>
      <xdr:col>1</xdr:col>
      <xdr:colOff>1123950</xdr:colOff>
      <xdr:row>6</xdr:row>
      <xdr:rowOff>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76200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erez.INAVI/Desktop/EST%20FIN%20DIC%202022%20PARA%20RAI/ESTADO%20DE%20SITU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50\Backup%20Institucional\Users\cperez.INAVI\Desktop\INF%20DE%20CIERRE%20SEMESTRAL%20JUNIO%202022\ULTIMO%20FORMATO%20Copia%20de%20Estados%20Financieros%20Corte%20Semestral%20Enero-Junio%202022%20%20Prelimina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ON"/>
      <sheetName val="ESTADO DE RENDIMIENTO"/>
      <sheetName val="Estado de cambio de Act- Patrim"/>
      <sheetName val="FLUJO DE EFECTIVO"/>
      <sheetName val="ESTADO DE COMPARACION"/>
      <sheetName val="NOTAS"/>
      <sheetName val="Hoja1"/>
      <sheetName val="Prestamo por Pagar 19"/>
    </sheetNames>
    <sheetDataSet>
      <sheetData sheetId="0"/>
      <sheetData sheetId="1"/>
      <sheetData sheetId="2"/>
      <sheetData sheetId="3"/>
      <sheetData sheetId="4"/>
      <sheetData sheetId="5">
        <row r="37">
          <cell r="D37">
            <v>49801204.859999999</v>
          </cell>
          <cell r="G37">
            <v>73977160.729999989</v>
          </cell>
        </row>
        <row r="78">
          <cell r="D78">
            <v>15468450.639999999</v>
          </cell>
          <cell r="G78">
            <v>15158147.52</v>
          </cell>
        </row>
        <row r="126">
          <cell r="D126">
            <v>57385333.329999998</v>
          </cell>
          <cell r="G126">
            <v>30570553.629999999</v>
          </cell>
        </row>
        <row r="174">
          <cell r="D174">
            <v>0</v>
          </cell>
        </row>
        <row r="188">
          <cell r="G188">
            <v>196272.77999999991</v>
          </cell>
        </row>
        <row r="235">
          <cell r="D235">
            <v>0</v>
          </cell>
          <cell r="G235">
            <v>1409395.8499999999</v>
          </cell>
        </row>
        <row r="293">
          <cell r="D293">
            <v>106910179.96000001</v>
          </cell>
          <cell r="G293">
            <v>109890268.84999999</v>
          </cell>
        </row>
        <row r="339">
          <cell r="D339">
            <v>2618690.27</v>
          </cell>
          <cell r="G339">
            <v>2618690.27</v>
          </cell>
        </row>
        <row r="401">
          <cell r="L401">
            <v>424700811.22999996</v>
          </cell>
        </row>
        <row r="412">
          <cell r="L412">
            <v>435824571.7100001</v>
          </cell>
        </row>
        <row r="456">
          <cell r="D456">
            <v>298434</v>
          </cell>
        </row>
        <row r="508">
          <cell r="D508">
            <v>70560626.969999999</v>
          </cell>
          <cell r="G508">
            <v>32038504.469999999</v>
          </cell>
        </row>
        <row r="557">
          <cell r="D557">
            <v>1824816.2000000002</v>
          </cell>
          <cell r="G557">
            <v>2574980.64</v>
          </cell>
        </row>
        <row r="590">
          <cell r="D590">
            <v>859228.78</v>
          </cell>
          <cell r="G590">
            <v>223824.36</v>
          </cell>
        </row>
        <row r="648">
          <cell r="D648">
            <v>242924.94</v>
          </cell>
          <cell r="G648">
            <v>55702.73</v>
          </cell>
        </row>
        <row r="708">
          <cell r="D708">
            <v>92997409.710000008</v>
          </cell>
          <cell r="G708">
            <v>92570180.430000007</v>
          </cell>
        </row>
        <row r="747">
          <cell r="D747">
            <v>526786953.88999999</v>
          </cell>
        </row>
        <row r="749">
          <cell r="D749">
            <v>-52569812.630000003</v>
          </cell>
        </row>
        <row r="750">
          <cell r="D750">
            <v>16480956.43</v>
          </cell>
        </row>
        <row r="755">
          <cell r="G755">
            <v>526786953.88999999</v>
          </cell>
        </row>
        <row r="756">
          <cell r="G756">
            <v>-29382893.649999999</v>
          </cell>
        </row>
        <row r="757">
          <cell r="G757">
            <v>44660288.82</v>
          </cell>
        </row>
        <row r="758">
          <cell r="G758">
            <v>415953.65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on"/>
      <sheetName val="Estados de Rendimiento"/>
      <sheetName val="Estado de cambio de Act- Patrim"/>
      <sheetName val="Flujo de Efectivo"/>
      <sheetName val="Estado de Comparacion"/>
      <sheetName val="Estado de comparacion "/>
      <sheetName val="Efectivo 07"/>
      <sheetName val="Cuentas x Cobrar Corto Plazo 8 "/>
      <sheetName val="Inventario 09"/>
      <sheetName val="Gastos Pagados Anticipados 10"/>
      <sheetName val="Otros Activos Corrientes 11"/>
      <sheetName val="Documentos x Cobrar Largo P. 12"/>
      <sheetName val="Inversiones a Largo Plazo 13"/>
      <sheetName val="Propiedad Planta y Equipo 14"/>
      <sheetName val="Otros Activo no Corrientes 15"/>
      <sheetName val="Cuenta por Pagar CP 16"/>
      <sheetName val="Retenciones y Acum. pagar 17 "/>
      <sheetName val="Otros Pasivos Corrientes 18"/>
      <sheetName val="Prestamo por Pagar 19"/>
      <sheetName val="Otros Pasivos No Corrientes 19"/>
      <sheetName val="Patrimonio 20"/>
      <sheetName val="Ingresos x trans. contrapres.21"/>
      <sheetName val="Transfcia y donaciones 22"/>
      <sheetName val="Otros Ingresos 23"/>
      <sheetName val="Sueldos y beneficios Emplea 24 "/>
      <sheetName val="Subvenc. y otros p, transfe 25"/>
      <sheetName val="Suministro y Materiales 26"/>
      <sheetName val="Gastos deprec. y Amortizacio 27"/>
      <sheetName val="Otros Gastos 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0">
          <cell r="F30">
            <v>298434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zoomScaleNormal="100" workbookViewId="0">
      <selection activeCell="H7" sqref="H7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19" customWidth="1"/>
    <col min="4" max="4" width="2.140625" customWidth="1"/>
    <col min="5" max="5" width="19.42578125" customWidth="1"/>
    <col min="6" max="6" width="17" style="2" hidden="1" customWidth="1"/>
    <col min="7" max="7" width="4" customWidth="1"/>
    <col min="8" max="8" width="20.28515625" bestFit="1" customWidth="1"/>
    <col min="9" max="9" width="19.5703125" bestFit="1" customWidth="1"/>
    <col min="10" max="10" width="14.85546875" bestFit="1" customWidth="1"/>
    <col min="11" max="11" width="15.28515625" bestFit="1" customWidth="1"/>
    <col min="12" max="12" width="14.85546875" bestFit="1" customWidth="1"/>
  </cols>
  <sheetData>
    <row r="1" spans="2:11" ht="15.75" x14ac:dyDescent="0.3">
      <c r="B1" s="1"/>
      <c r="C1" s="1"/>
      <c r="D1" s="1"/>
      <c r="E1" s="1"/>
    </row>
    <row r="2" spans="2:11" ht="15.75" x14ac:dyDescent="0.3">
      <c r="B2" s="1"/>
      <c r="C2" s="1"/>
      <c r="D2" s="1"/>
      <c r="E2" s="1"/>
    </row>
    <row r="3" spans="2:11" ht="18" x14ac:dyDescent="0.25">
      <c r="B3" s="41" t="s">
        <v>0</v>
      </c>
      <c r="C3" s="41"/>
      <c r="D3" s="41"/>
      <c r="E3" s="41"/>
    </row>
    <row r="4" spans="2:11" x14ac:dyDescent="0.25">
      <c r="B4" s="42" t="s">
        <v>1</v>
      </c>
      <c r="C4" s="42"/>
      <c r="D4" s="42"/>
      <c r="E4" s="42"/>
    </row>
    <row r="5" spans="2:11" x14ac:dyDescent="0.25">
      <c r="B5" s="42" t="s">
        <v>2</v>
      </c>
      <c r="C5" s="42"/>
      <c r="D5" s="42"/>
      <c r="E5" s="42"/>
      <c r="F5" s="3"/>
    </row>
    <row r="6" spans="2:11" x14ac:dyDescent="0.25">
      <c r="B6" s="43" t="s">
        <v>3</v>
      </c>
      <c r="C6" s="43"/>
      <c r="D6" s="43"/>
      <c r="E6" s="43"/>
    </row>
    <row r="7" spans="2:11" x14ac:dyDescent="0.25">
      <c r="B7" s="4"/>
      <c r="C7" s="4"/>
      <c r="D7" s="4"/>
    </row>
    <row r="8" spans="2:11" x14ac:dyDescent="0.25">
      <c r="B8" s="5" t="s">
        <v>4</v>
      </c>
      <c r="C8" s="6">
        <v>2022</v>
      </c>
      <c r="D8" s="7"/>
      <c r="E8" s="6">
        <v>2021</v>
      </c>
      <c r="G8" s="8"/>
      <c r="I8" s="9"/>
    </row>
    <row r="9" spans="2:11" ht="18.75" x14ac:dyDescent="0.3">
      <c r="B9" s="5" t="s">
        <v>5</v>
      </c>
      <c r="C9" s="10"/>
      <c r="H9" s="41"/>
      <c r="I9" s="41"/>
      <c r="J9" s="41"/>
      <c r="K9" s="41"/>
    </row>
    <row r="10" spans="2:11" ht="15.75" x14ac:dyDescent="0.3">
      <c r="B10" s="4" t="s">
        <v>6</v>
      </c>
      <c r="C10" s="11">
        <f>+[1]NOTAS!D37</f>
        <v>49801204.859999999</v>
      </c>
      <c r="D10" s="11"/>
      <c r="E10" s="12">
        <f>+[1]NOTAS!G37</f>
        <v>73977160.729999989</v>
      </c>
      <c r="F10" s="13" t="s">
        <v>7</v>
      </c>
      <c r="G10" s="14"/>
      <c r="H10" s="9"/>
      <c r="I10" s="9"/>
      <c r="J10" s="14"/>
    </row>
    <row r="11" spans="2:11" ht="15.75" x14ac:dyDescent="0.3">
      <c r="B11" s="4" t="s">
        <v>8</v>
      </c>
      <c r="C11" s="11">
        <f>+[1]NOTAS!D78</f>
        <v>15468450.639999999</v>
      </c>
      <c r="D11" s="11"/>
      <c r="E11" s="11">
        <f>+[1]NOTAS!G78</f>
        <v>15158147.52</v>
      </c>
      <c r="F11" s="13" t="s">
        <v>9</v>
      </c>
      <c r="G11" s="14"/>
      <c r="H11" s="9"/>
      <c r="I11" s="9"/>
      <c r="J11" s="14"/>
    </row>
    <row r="12" spans="2:11" ht="15.75" x14ac:dyDescent="0.3">
      <c r="B12" s="4" t="s">
        <v>10</v>
      </c>
      <c r="C12" s="11">
        <f>+[1]NOTAS!D126</f>
        <v>57385333.329999998</v>
      </c>
      <c r="D12" s="11"/>
      <c r="E12" s="11">
        <f>+[1]NOTAS!G126</f>
        <v>30570553.629999999</v>
      </c>
      <c r="F12" s="13"/>
      <c r="G12" s="14"/>
      <c r="H12" s="9"/>
      <c r="J12" s="14"/>
    </row>
    <row r="13" spans="2:11" ht="15.75" x14ac:dyDescent="0.3">
      <c r="B13" s="4" t="s">
        <v>11</v>
      </c>
      <c r="C13" s="11">
        <f>+[1]NOTAS!D174</f>
        <v>0</v>
      </c>
      <c r="D13" s="11"/>
      <c r="E13" s="11">
        <f>+[1]NOTAS!G188</f>
        <v>196272.77999999991</v>
      </c>
      <c r="F13" s="13"/>
      <c r="G13" s="14"/>
      <c r="H13" s="9"/>
      <c r="J13" s="14"/>
    </row>
    <row r="14" spans="2:11" ht="15.75" x14ac:dyDescent="0.3">
      <c r="B14" s="4" t="s">
        <v>12</v>
      </c>
      <c r="C14" s="15">
        <f>+[1]NOTAS!D235</f>
        <v>0</v>
      </c>
      <c r="D14" s="11"/>
      <c r="E14" s="15">
        <f>+[1]NOTAS!G235</f>
        <v>1409395.8499999999</v>
      </c>
      <c r="F14" s="13" t="s">
        <v>13</v>
      </c>
      <c r="G14" s="14"/>
      <c r="H14" s="9"/>
      <c r="I14" s="9"/>
    </row>
    <row r="15" spans="2:11" x14ac:dyDescent="0.25">
      <c r="B15" s="5" t="s">
        <v>14</v>
      </c>
      <c r="C15" s="16">
        <f>SUM(C10:C14)</f>
        <v>122654988.83</v>
      </c>
      <c r="D15" s="16"/>
      <c r="E15" s="16">
        <f>SUM(E10:E14)</f>
        <v>121311530.50999998</v>
      </c>
      <c r="G15" s="14"/>
      <c r="H15" s="9"/>
      <c r="I15" s="9"/>
    </row>
    <row r="16" spans="2:11" x14ac:dyDescent="0.25">
      <c r="C16" s="12"/>
      <c r="E16" s="11"/>
      <c r="G16" s="14"/>
      <c r="H16" s="9"/>
      <c r="I16" s="9"/>
      <c r="K16" s="9"/>
    </row>
    <row r="17" spans="2:11" x14ac:dyDescent="0.25">
      <c r="B17" s="5" t="s">
        <v>15</v>
      </c>
      <c r="C17" s="12"/>
      <c r="D17" s="11"/>
      <c r="E17" s="11"/>
      <c r="G17" s="14"/>
      <c r="H17" s="9"/>
      <c r="I17" s="9"/>
      <c r="K17" s="9"/>
    </row>
    <row r="18" spans="2:11" x14ac:dyDescent="0.25">
      <c r="B18" s="4" t="s">
        <v>16</v>
      </c>
      <c r="C18" s="11">
        <f>+[1]NOTAS!D293</f>
        <v>106910179.96000001</v>
      </c>
      <c r="D18" s="11"/>
      <c r="E18" s="11">
        <f>+[1]NOTAS!G293</f>
        <v>109890268.84999999</v>
      </c>
      <c r="G18" s="14"/>
      <c r="H18" s="9"/>
      <c r="K18" s="9"/>
    </row>
    <row r="19" spans="2:11" x14ac:dyDescent="0.25">
      <c r="B19" s="4" t="s">
        <v>17</v>
      </c>
      <c r="C19" s="11">
        <f>+[1]NOTAS!D339</f>
        <v>2618690.27</v>
      </c>
      <c r="D19" s="11"/>
      <c r="E19" s="11">
        <f>+[1]NOTAS!G339</f>
        <v>2618690.27</v>
      </c>
      <c r="G19" s="14"/>
      <c r="H19" s="9"/>
      <c r="K19" s="9"/>
    </row>
    <row r="20" spans="2:11" x14ac:dyDescent="0.25">
      <c r="B20" s="4" t="s">
        <v>18</v>
      </c>
      <c r="C20" s="11">
        <f>+[1]NOTAS!L401</f>
        <v>424700811.22999996</v>
      </c>
      <c r="D20" s="11"/>
      <c r="E20" s="11">
        <f>+[1]NOTAS!L412</f>
        <v>435824571.7100001</v>
      </c>
      <c r="G20" s="14"/>
      <c r="H20" s="9"/>
      <c r="K20" s="9"/>
    </row>
    <row r="21" spans="2:11" x14ac:dyDescent="0.25">
      <c r="B21" s="4" t="s">
        <v>19</v>
      </c>
      <c r="C21" s="15">
        <f>+[1]NOTAS!D456</f>
        <v>298434</v>
      </c>
      <c r="D21" s="11"/>
      <c r="E21" s="15">
        <f>'[2]Otros Activo no Corrientes 15'!F30</f>
        <v>298434</v>
      </c>
      <c r="G21" s="14"/>
      <c r="H21" s="9"/>
      <c r="I21" s="17"/>
    </row>
    <row r="22" spans="2:11" ht="15.75" thickBot="1" x14ac:dyDescent="0.3">
      <c r="B22" s="5" t="s">
        <v>20</v>
      </c>
      <c r="C22" s="18">
        <f>SUM(C18:C21)</f>
        <v>534528115.45999998</v>
      </c>
      <c r="D22" s="16"/>
      <c r="E22" s="18">
        <f>SUM(E18:E21)</f>
        <v>548631964.83000004</v>
      </c>
      <c r="G22" s="14"/>
      <c r="H22" s="9"/>
      <c r="I22" s="14"/>
    </row>
    <row r="23" spans="2:11" x14ac:dyDescent="0.25">
      <c r="B23" s="5"/>
      <c r="C23" s="17"/>
      <c r="D23" s="16"/>
      <c r="E23" s="16"/>
      <c r="G23" s="14"/>
      <c r="H23" s="9"/>
    </row>
    <row r="24" spans="2:11" ht="15.75" thickBot="1" x14ac:dyDescent="0.3">
      <c r="B24" s="5" t="s">
        <v>21</v>
      </c>
      <c r="C24" s="19">
        <f>+C15+C22</f>
        <v>657183104.28999996</v>
      </c>
      <c r="D24" s="16"/>
      <c r="E24" s="19">
        <f>+E15+E22</f>
        <v>669943495.34000003</v>
      </c>
      <c r="G24" s="14"/>
      <c r="H24" s="9"/>
    </row>
    <row r="25" spans="2:11" ht="15.75" thickTop="1" x14ac:dyDescent="0.25">
      <c r="B25" s="5"/>
      <c r="C25" s="20"/>
      <c r="D25" s="21"/>
      <c r="E25" s="21"/>
      <c r="G25" s="14"/>
      <c r="H25" s="9"/>
    </row>
    <row r="26" spans="2:11" x14ac:dyDescent="0.25">
      <c r="B26" s="5" t="s">
        <v>22</v>
      </c>
      <c r="C26" s="20"/>
      <c r="D26" s="21"/>
      <c r="E26" s="21"/>
      <c r="G26" s="14"/>
      <c r="H26" s="9"/>
    </row>
    <row r="27" spans="2:11" x14ac:dyDescent="0.25">
      <c r="B27" s="22" t="s">
        <v>23</v>
      </c>
      <c r="C27" s="20"/>
      <c r="D27" s="21"/>
      <c r="E27" s="21"/>
      <c r="G27" s="14"/>
      <c r="H27" s="9"/>
    </row>
    <row r="28" spans="2:11" x14ac:dyDescent="0.25">
      <c r="B28" s="4" t="s">
        <v>24</v>
      </c>
      <c r="C28" s="20">
        <f>+[1]NOTAS!D508</f>
        <v>70560626.969999999</v>
      </c>
      <c r="D28" s="21"/>
      <c r="E28" s="21">
        <f>+[1]NOTAS!G508</f>
        <v>32038504.469999999</v>
      </c>
      <c r="F28" s="2" t="s">
        <v>25</v>
      </c>
      <c r="G28" s="14"/>
      <c r="H28" s="9"/>
      <c r="I28" s="14"/>
    </row>
    <row r="29" spans="2:11" x14ac:dyDescent="0.25">
      <c r="B29" s="4" t="s">
        <v>26</v>
      </c>
      <c r="C29" s="20">
        <f>+[1]NOTAS!D557</f>
        <v>1824816.2000000002</v>
      </c>
      <c r="D29" s="21"/>
      <c r="E29" s="21">
        <f>+[1]NOTAS!G557</f>
        <v>2574980.64</v>
      </c>
      <c r="F29" s="2" t="s">
        <v>27</v>
      </c>
      <c r="G29" s="14"/>
      <c r="H29" s="9"/>
      <c r="I29" s="9"/>
    </row>
    <row r="30" spans="2:11" x14ac:dyDescent="0.25">
      <c r="B30" s="4" t="s">
        <v>28</v>
      </c>
      <c r="C30" s="23">
        <f>+[1]NOTAS!D590</f>
        <v>859228.78</v>
      </c>
      <c r="D30" s="24"/>
      <c r="E30" s="25">
        <f>+[1]NOTAS!G590</f>
        <v>223824.36</v>
      </c>
      <c r="G30" s="14"/>
      <c r="H30" s="9"/>
    </row>
    <row r="31" spans="2:11" x14ac:dyDescent="0.25">
      <c r="B31" s="5" t="s">
        <v>29</v>
      </c>
      <c r="C31" s="17">
        <f>SUM(C28:C30)</f>
        <v>73244671.950000003</v>
      </c>
      <c r="D31" s="16"/>
      <c r="E31" s="16">
        <f>SUM(E28:E30)</f>
        <v>34837309.469999999</v>
      </c>
      <c r="G31" s="14"/>
      <c r="H31" s="9"/>
    </row>
    <row r="32" spans="2:11" x14ac:dyDescent="0.25">
      <c r="B32" s="5"/>
      <c r="C32" s="17"/>
      <c r="D32" s="16"/>
      <c r="E32" s="16"/>
      <c r="G32" s="14"/>
      <c r="H32" s="9"/>
    </row>
    <row r="33" spans="2:12" x14ac:dyDescent="0.25">
      <c r="B33" s="22" t="s">
        <v>30</v>
      </c>
      <c r="C33" s="12"/>
      <c r="D33" s="11"/>
      <c r="E33" s="11"/>
      <c r="G33" s="14"/>
      <c r="H33" s="9"/>
    </row>
    <row r="34" spans="2:12" x14ac:dyDescent="0.25">
      <c r="B34" s="4" t="s">
        <v>31</v>
      </c>
      <c r="C34" s="12">
        <f>+[1]NOTAS!D648</f>
        <v>242924.94</v>
      </c>
      <c r="D34" s="11"/>
      <c r="E34" s="11">
        <f>+[1]NOTAS!G648</f>
        <v>55702.73</v>
      </c>
      <c r="G34" s="14"/>
      <c r="H34" s="9"/>
    </row>
    <row r="35" spans="2:12" x14ac:dyDescent="0.25">
      <c r="B35" s="4" t="s">
        <v>32</v>
      </c>
      <c r="C35" s="20">
        <f>+[1]NOTAS!D708</f>
        <v>92997409.710000008</v>
      </c>
      <c r="D35" s="21"/>
      <c r="E35" s="21">
        <f>+[1]NOTAS!G708</f>
        <v>92570180.430000007</v>
      </c>
      <c r="G35" s="14"/>
      <c r="H35" s="9"/>
    </row>
    <row r="36" spans="2:12" x14ac:dyDescent="0.25">
      <c r="B36" s="5" t="s">
        <v>33</v>
      </c>
      <c r="C36" s="26">
        <f>+C35+C34</f>
        <v>93240334.650000006</v>
      </c>
      <c r="D36" s="16"/>
      <c r="E36" s="26">
        <f>+E35+E34</f>
        <v>92625883.160000011</v>
      </c>
      <c r="G36" s="14"/>
      <c r="H36" s="9"/>
    </row>
    <row r="37" spans="2:12" x14ac:dyDescent="0.25">
      <c r="B37" s="5"/>
      <c r="C37" s="12"/>
      <c r="D37" s="16"/>
      <c r="E37" s="11"/>
      <c r="G37" s="14"/>
      <c r="H37" s="9"/>
      <c r="J37" s="27"/>
      <c r="L37" s="27"/>
    </row>
    <row r="38" spans="2:12" ht="15.75" thickBot="1" x14ac:dyDescent="0.3">
      <c r="B38" s="5" t="s">
        <v>34</v>
      </c>
      <c r="C38" s="28">
        <f>+C31+C36</f>
        <v>166485006.60000002</v>
      </c>
      <c r="D38" s="16"/>
      <c r="E38" s="28">
        <f>+E31+E36</f>
        <v>127463192.63000001</v>
      </c>
      <c r="G38" s="14"/>
      <c r="H38" s="9"/>
      <c r="J38" s="27"/>
      <c r="L38" s="27"/>
    </row>
    <row r="39" spans="2:12" x14ac:dyDescent="0.25">
      <c r="B39" s="5"/>
      <c r="C39" s="12"/>
      <c r="D39" s="16"/>
      <c r="E39" s="11"/>
      <c r="G39" s="14"/>
      <c r="H39" s="9"/>
      <c r="I39" s="20"/>
      <c r="J39" s="20"/>
      <c r="K39" s="20"/>
      <c r="L39" s="27"/>
    </row>
    <row r="40" spans="2:12" x14ac:dyDescent="0.25">
      <c r="B40" s="5" t="s">
        <v>35</v>
      </c>
      <c r="C40" s="12"/>
      <c r="D40" s="11"/>
      <c r="E40" s="11"/>
      <c r="G40" s="14"/>
      <c r="H40" s="9"/>
      <c r="I40" s="20"/>
      <c r="J40" s="20"/>
      <c r="K40" s="20"/>
      <c r="L40" s="27"/>
    </row>
    <row r="41" spans="2:12" x14ac:dyDescent="0.25">
      <c r="B41" s="4" t="s">
        <v>36</v>
      </c>
      <c r="C41" s="20">
        <f>+[1]NOTAS!D747</f>
        <v>526786953.88999999</v>
      </c>
      <c r="D41" s="21"/>
      <c r="E41" s="21">
        <f>+[1]NOTAS!G755</f>
        <v>526786953.88999999</v>
      </c>
      <c r="F41" s="2" t="s">
        <v>37</v>
      </c>
      <c r="G41" s="14"/>
      <c r="H41" s="9"/>
      <c r="I41" s="20"/>
      <c r="J41" s="20"/>
      <c r="K41" s="20"/>
      <c r="L41" s="27"/>
    </row>
    <row r="42" spans="2:12" x14ac:dyDescent="0.25">
      <c r="B42" s="29" t="s">
        <v>38</v>
      </c>
      <c r="C42" s="11">
        <f>+[1]NOTAS!D749</f>
        <v>-52569812.630000003</v>
      </c>
      <c r="D42" s="11"/>
      <c r="E42" s="11">
        <f>+[1]NOTAS!G756</f>
        <v>-29382893.649999999</v>
      </c>
      <c r="G42" s="14"/>
      <c r="H42" s="9"/>
      <c r="I42" s="20"/>
      <c r="J42" s="20"/>
      <c r="K42" s="20"/>
      <c r="L42" s="27"/>
    </row>
    <row r="43" spans="2:12" ht="17.25" x14ac:dyDescent="0.4">
      <c r="B43" s="4" t="s">
        <v>39</v>
      </c>
      <c r="C43" s="30">
        <f>+[1]NOTAS!D750</f>
        <v>16480956.43</v>
      </c>
      <c r="D43" s="30"/>
      <c r="E43" s="30">
        <f>+[1]NOTAS!G757+[1]NOTAS!G758</f>
        <v>45076242.469999999</v>
      </c>
      <c r="F43" s="2" t="s">
        <v>40</v>
      </c>
      <c r="G43" s="14"/>
      <c r="H43" s="9"/>
      <c r="I43" s="20"/>
      <c r="J43" s="20"/>
      <c r="K43" s="20"/>
      <c r="L43" s="27"/>
    </row>
    <row r="44" spans="2:12" ht="15.75" thickBot="1" x14ac:dyDescent="0.3">
      <c r="B44" s="5" t="s">
        <v>41</v>
      </c>
      <c r="C44" s="31">
        <f>SUM(C41:C43)</f>
        <v>490698097.69</v>
      </c>
      <c r="D44" s="32"/>
      <c r="E44" s="31">
        <f>SUM(E41:E43)</f>
        <v>542480302.71000004</v>
      </c>
      <c r="G44" s="14"/>
      <c r="H44" s="9"/>
      <c r="I44" s="20"/>
      <c r="J44" s="20"/>
      <c r="K44" s="20"/>
    </row>
    <row r="45" spans="2:12" x14ac:dyDescent="0.25">
      <c r="B45" s="5"/>
      <c r="C45" s="33"/>
      <c r="D45" s="32"/>
      <c r="E45" s="32"/>
      <c r="G45" s="14"/>
      <c r="H45" s="9"/>
      <c r="I45" s="20"/>
      <c r="J45" s="20"/>
      <c r="K45" s="20"/>
    </row>
    <row r="46" spans="2:12" ht="15.75" thickBot="1" x14ac:dyDescent="0.3">
      <c r="B46" s="5" t="s">
        <v>42</v>
      </c>
      <c r="C46" s="19">
        <f>+C38+C44</f>
        <v>657183104.28999996</v>
      </c>
      <c r="D46" s="16"/>
      <c r="E46" s="34">
        <f>E38+E44</f>
        <v>669943495.34000003</v>
      </c>
      <c r="G46" s="14"/>
      <c r="H46" s="9"/>
      <c r="I46" s="20"/>
      <c r="J46" s="20"/>
      <c r="K46" s="20"/>
    </row>
    <row r="47" spans="2:12" ht="16.5" thickTop="1" x14ac:dyDescent="0.3">
      <c r="B47" s="35"/>
      <c r="C47" s="36"/>
      <c r="D47" s="35"/>
      <c r="E47" s="1"/>
      <c r="H47" s="37"/>
      <c r="I47" s="20"/>
      <c r="J47" s="20"/>
      <c r="K47" s="20"/>
    </row>
    <row r="48" spans="2:12" ht="15.75" x14ac:dyDescent="0.3">
      <c r="B48" s="38"/>
      <c r="C48" s="39">
        <f>+C24-C46</f>
        <v>0</v>
      </c>
      <c r="D48" s="38"/>
      <c r="E48" s="40">
        <f>+E24-E46</f>
        <v>0</v>
      </c>
      <c r="H48" s="20"/>
      <c r="I48" s="20"/>
      <c r="J48" s="20"/>
      <c r="K48" s="20"/>
    </row>
    <row r="49" spans="2:5" ht="15.75" x14ac:dyDescent="0.3">
      <c r="B49" s="38"/>
      <c r="C49" s="38"/>
      <c r="D49" s="38"/>
      <c r="E49" s="1"/>
    </row>
    <row r="51" spans="2:5" x14ac:dyDescent="0.25">
      <c r="B51" s="14"/>
    </row>
  </sheetData>
  <mergeCells count="5">
    <mergeCell ref="B3:E3"/>
    <mergeCell ref="B4:E4"/>
    <mergeCell ref="B5:E5"/>
    <mergeCell ref="B6:E6"/>
    <mergeCell ref="H9:K9"/>
  </mergeCell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Vaneza Perez Tapia</dc:creator>
  <cp:lastModifiedBy>Carina Vaneza Perez Tapia</cp:lastModifiedBy>
  <cp:lastPrinted>2023-01-25T14:40:31Z</cp:lastPrinted>
  <dcterms:created xsi:type="dcterms:W3CDTF">2023-01-20T16:03:02Z</dcterms:created>
  <dcterms:modified xsi:type="dcterms:W3CDTF">2023-01-25T14:40:36Z</dcterms:modified>
</cp:coreProperties>
</file>