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250\Backup Institucional\Contabilidad\Cperez\Estados financieros 2022\DESEGREGADOS\"/>
    </mc:Choice>
  </mc:AlternateContent>
  <bookViews>
    <workbookView xWindow="0" yWindow="0" windowWidth="19200" windowHeight="11595" tabRatio="960"/>
  </bookViews>
  <sheets>
    <sheet name="NOTAS" sheetId="18" r:id="rId1"/>
    <sheet name="Hoja1" sheetId="55" r:id="rId2"/>
    <sheet name="Prestamo por Pagar 19" sheetId="49" state="hidden" r:id="rId3"/>
  </sheets>
  <definedNames>
    <definedName name="_xlnm.Print_Area" localSheetId="0">NOTAS!$A$1:$H$1158</definedName>
  </definedNames>
  <calcPr calcId="152511"/>
</workbook>
</file>

<file path=xl/calcChain.xml><?xml version="1.0" encoding="utf-8"?>
<calcChain xmlns="http://schemas.openxmlformats.org/spreadsheetml/2006/main">
  <c r="D163" i="18" l="1"/>
  <c r="L371" i="18"/>
  <c r="L368" i="18"/>
  <c r="G373" i="18"/>
  <c r="G610" i="18" l="1"/>
  <c r="D610" i="18"/>
  <c r="G171" i="18"/>
  <c r="D124" i="18" l="1"/>
  <c r="D167" i="18" l="1"/>
  <c r="G78" i="18" l="1"/>
  <c r="H526" i="18" l="1"/>
  <c r="D1112" i="18" l="1"/>
  <c r="I915" i="18"/>
  <c r="D671" i="18"/>
  <c r="J384" i="18"/>
  <c r="L383" i="18"/>
  <c r="L382" i="18"/>
  <c r="J380" i="18"/>
  <c r="L379" i="18"/>
  <c r="L378" i="18"/>
  <c r="J372" i="18"/>
  <c r="J373" i="18"/>
  <c r="L370" i="18"/>
  <c r="L373" i="18" s="1"/>
  <c r="D372" i="18"/>
  <c r="G372" i="18"/>
  <c r="H372" i="18"/>
  <c r="I372" i="18"/>
  <c r="B373" i="18"/>
  <c r="H373" i="18"/>
  <c r="I373" i="18"/>
  <c r="K373" i="18"/>
  <c r="B377" i="18"/>
  <c r="L377" i="18" s="1"/>
  <c r="D380" i="18"/>
  <c r="G380" i="18"/>
  <c r="G385" i="18" s="1"/>
  <c r="H380" i="18"/>
  <c r="H385" i="18" s="1"/>
  <c r="I380" i="18"/>
  <c r="I385" i="18" s="1"/>
  <c r="K380" i="18"/>
  <c r="K385" i="18" s="1"/>
  <c r="D384" i="18"/>
  <c r="G384" i="18"/>
  <c r="H384" i="18"/>
  <c r="I384" i="18"/>
  <c r="L366" i="18"/>
  <c r="L372" i="18" l="1"/>
  <c r="D373" i="18"/>
  <c r="D385" i="18"/>
  <c r="L380" i="18"/>
  <c r="L385" i="18" s="1"/>
  <c r="L384" i="18"/>
  <c r="B380" i="18"/>
  <c r="B385" i="18" s="1"/>
  <c r="D1106" i="18"/>
  <c r="D1114" i="18" s="1"/>
  <c r="D947" i="18"/>
  <c r="D817" i="18"/>
  <c r="D876" i="18"/>
  <c r="D921" i="18" l="1"/>
  <c r="G671" i="18"/>
  <c r="G819" i="18" l="1"/>
  <c r="G315" i="18" l="1"/>
  <c r="D1141" i="18" l="1"/>
  <c r="G1048" i="18"/>
  <c r="D1048" i="18"/>
  <c r="D1051" i="18" s="1"/>
  <c r="G1051" i="18" l="1"/>
  <c r="F921" i="18"/>
  <c r="G921" i="18"/>
  <c r="G1114" i="18" l="1"/>
  <c r="D998" i="18"/>
  <c r="G998" i="18"/>
  <c r="D949" i="18"/>
  <c r="G949" i="18"/>
  <c r="G876" i="18"/>
  <c r="D819" i="18"/>
  <c r="G769" i="18"/>
  <c r="D769" i="18"/>
  <c r="G721" i="18"/>
  <c r="G709" i="18"/>
  <c r="G713" i="18" s="1"/>
  <c r="D721" i="18"/>
  <c r="D709" i="18"/>
  <c r="G557" i="18"/>
  <c r="D557" i="18"/>
  <c r="D525" i="18"/>
  <c r="G525" i="18"/>
  <c r="D468" i="18"/>
  <c r="G468" i="18"/>
  <c r="G414" i="18"/>
  <c r="D414" i="18"/>
  <c r="B365" i="18"/>
  <c r="L365" i="18" s="1"/>
  <c r="D315" i="18"/>
  <c r="D270" i="18"/>
  <c r="G270" i="18"/>
  <c r="G209" i="18"/>
  <c r="D209" i="18"/>
  <c r="G180" i="18"/>
  <c r="G176" i="18"/>
  <c r="G157" i="18"/>
  <c r="F180" i="18"/>
  <c r="D180" i="18"/>
  <c r="F176" i="18"/>
  <c r="D176" i="18"/>
  <c r="F171" i="18"/>
  <c r="D171" i="18"/>
  <c r="F157" i="18"/>
  <c r="G124" i="18"/>
  <c r="G118" i="18"/>
  <c r="D118" i="18"/>
  <c r="D125" i="18" s="1"/>
  <c r="G34" i="18"/>
  <c r="G37" i="18" s="1"/>
  <c r="D713" i="18" l="1"/>
  <c r="G125" i="18"/>
  <c r="D78" i="18" l="1"/>
  <c r="D34" i="18"/>
  <c r="D37" i="18" l="1"/>
  <c r="D28" i="49" l="1"/>
  <c r="F28" i="49"/>
</calcChain>
</file>

<file path=xl/sharedStrings.xml><?xml version="1.0" encoding="utf-8"?>
<sst xmlns="http://schemas.openxmlformats.org/spreadsheetml/2006/main" count="390" uniqueCount="272">
  <si>
    <t>Cuenta por Cobrar Clientes</t>
  </si>
  <si>
    <t>Total</t>
  </si>
  <si>
    <t>Inventario de Consumo</t>
  </si>
  <si>
    <t xml:space="preserve">   Medicamentos</t>
  </si>
  <si>
    <t>OTROS ACTIVOS CORRIENTES</t>
  </si>
  <si>
    <t>Nota 07</t>
  </si>
  <si>
    <t>Fianzas</t>
  </si>
  <si>
    <t>Viviendas no Asignadas</t>
  </si>
  <si>
    <t>Contratos e Hipotecas por Cobrar</t>
  </si>
  <si>
    <t>Cajas Chicas</t>
  </si>
  <si>
    <r>
      <t>Descripción</t>
    </r>
    <r>
      <rPr>
        <i/>
        <sz val="10"/>
        <rFont val="Bookman Old Style"/>
        <family val="1"/>
      </rPr>
      <t xml:space="preserve">   </t>
    </r>
  </si>
  <si>
    <t>Sub-Total Caja y Banco</t>
  </si>
  <si>
    <t xml:space="preserve">  Caja General</t>
  </si>
  <si>
    <t xml:space="preserve">  Banco de Reservas No. (010-600058-6)</t>
  </si>
  <si>
    <t xml:space="preserve">  Banco de Reservas No. (010-600057-8)</t>
  </si>
  <si>
    <t xml:space="preserve">  Banco de Reservas No. (010-600054-3)</t>
  </si>
  <si>
    <t xml:space="preserve">  Banco de Reservas No. (010-600055-1)</t>
  </si>
  <si>
    <t xml:space="preserve">  Banco de Reservas No. (010-600087-0)</t>
  </si>
  <si>
    <t xml:space="preserve">  Banco de Reservas No. (010-238298-0)</t>
  </si>
  <si>
    <t xml:space="preserve">  Banco de Reservas No. (010-238299-9)</t>
  </si>
  <si>
    <t xml:space="preserve">  Banco de Reservas No. (010-249473-8)</t>
  </si>
  <si>
    <t xml:space="preserve">  Banco de Reservas No. (030-600020-2)</t>
  </si>
  <si>
    <t>Cuenta por Cobrar Instituciones</t>
  </si>
  <si>
    <t>Retenciones ISR</t>
  </si>
  <si>
    <t>Retenciones 10% ISR</t>
  </si>
  <si>
    <t>Otras Retenciones</t>
  </si>
  <si>
    <t>Plan de Retiro</t>
  </si>
  <si>
    <t>Caja Chica Pendiente de Reponer</t>
  </si>
  <si>
    <t>Proveedores</t>
  </si>
  <si>
    <t>Invalidez</t>
  </si>
  <si>
    <t>Seguro de Vida</t>
  </si>
  <si>
    <t>Nota 16</t>
  </si>
  <si>
    <t>INGRESOS CORRIENTES</t>
  </si>
  <si>
    <t>Sub-Total</t>
  </si>
  <si>
    <t>GASTOS CORRIENTES</t>
  </si>
  <si>
    <t>Disponibilidades</t>
  </si>
  <si>
    <t>Nota 15</t>
  </si>
  <si>
    <t>Retenciones 5% ISR</t>
  </si>
  <si>
    <t>ITBIS por Pagar</t>
  </si>
  <si>
    <t>Cuenta por Cobrar Empresas</t>
  </si>
  <si>
    <t>Retenciones 18%</t>
  </si>
  <si>
    <t>Descuento Indebidos</t>
  </si>
  <si>
    <t>Nota 14</t>
  </si>
  <si>
    <t>Cuentas por Cobrar Financiadas</t>
  </si>
  <si>
    <t>Nota 13</t>
  </si>
  <si>
    <t>Otras Cuentas por Cobrar</t>
  </si>
  <si>
    <t>PATRIMONIO INSTITUCIONAL</t>
  </si>
  <si>
    <t>Ventas de Servicios</t>
  </si>
  <si>
    <t>Intereses y Rentas a la Propiedad</t>
  </si>
  <si>
    <t>Servicios de Salud</t>
  </si>
  <si>
    <t>Descuentos y Devoluciones</t>
  </si>
  <si>
    <t>Transporte y Almacenajes</t>
  </si>
  <si>
    <t>Alquileres y Rentas</t>
  </si>
  <si>
    <t>Seguros</t>
  </si>
  <si>
    <t>Otros Servicios no Personales</t>
  </si>
  <si>
    <t>Textiles y Vestuarios</t>
  </si>
  <si>
    <t>Nota 24</t>
  </si>
  <si>
    <t>Nota 23</t>
  </si>
  <si>
    <t>Nota 18</t>
  </si>
  <si>
    <t>Ayudas y Donaciones a Personas</t>
  </si>
  <si>
    <t>Valores en RD$</t>
  </si>
  <si>
    <t>Nota 27</t>
  </si>
  <si>
    <t>Nota 10</t>
  </si>
  <si>
    <t>INVENTARIOS</t>
  </si>
  <si>
    <t>ITBIS Pagados por Adelantado</t>
  </si>
  <si>
    <t>Compras Pendientes por Liquidar</t>
  </si>
  <si>
    <t>Otros Cargos por Liquidar</t>
  </si>
  <si>
    <t>Capital Estado Dominicano</t>
  </si>
  <si>
    <t>Nota 12</t>
  </si>
  <si>
    <t xml:space="preserve">OTROS INGRESOS </t>
  </si>
  <si>
    <t xml:space="preserve">MATERIALES Y SUMINISTROS </t>
  </si>
  <si>
    <t xml:space="preserve">AYUDAS Y DONACIONES CORRIENTES </t>
  </si>
  <si>
    <t xml:space="preserve">SERVICIOS NO PERSONALES </t>
  </si>
  <si>
    <t>TRANSFERENCIAS CORRIENTES RECIBIDA</t>
  </si>
  <si>
    <t>Ingresos Extraordinarios</t>
  </si>
  <si>
    <t>OTROS PASIVOS NO CORRIENTES</t>
  </si>
  <si>
    <t>Documentos por Cobrar a Largo Plazo</t>
  </si>
  <si>
    <t xml:space="preserve">Costos de Ventas de Servicios Funerarios </t>
  </si>
  <si>
    <t>Total Patrimonio Institucional</t>
  </si>
  <si>
    <t>Efectivo y Equivalentes de Efectivo</t>
  </si>
  <si>
    <t>Nota 8</t>
  </si>
  <si>
    <t>CUENTAS POR COBRAR A CORTO PLAZO</t>
  </si>
  <si>
    <t>Nota 09</t>
  </si>
  <si>
    <t>INVERSIONES A LARGO PLAZO</t>
  </si>
  <si>
    <t>PROPIEDAD PLANTA Y EQUIPO</t>
  </si>
  <si>
    <t>Terreno</t>
  </si>
  <si>
    <t>Edif. Y Componentes</t>
  </si>
  <si>
    <t>Maq. Y Equipos</t>
  </si>
  <si>
    <t>Adiciones</t>
  </si>
  <si>
    <t>Retiros</t>
  </si>
  <si>
    <t>Saldo al final del periodo</t>
  </si>
  <si>
    <t>Cargo del periodo</t>
  </si>
  <si>
    <t>CUENTAS POR PAGAR A CORTO PLAZO</t>
  </si>
  <si>
    <t>RETENCIONES Y ACUMULACIONES POR PAGAR</t>
  </si>
  <si>
    <t>OTROS ACTIVOS NO FINANCIERO</t>
  </si>
  <si>
    <t>INGRESOS POR TRANSACCIONES CON CONTRAPRESTACIONES</t>
  </si>
  <si>
    <t>SUMUNISTRO Y MATERIALES PARA CONSUMO</t>
  </si>
  <si>
    <t>GASTOS DE DEPRECIACION Y AMORTIZACION</t>
  </si>
  <si>
    <t xml:space="preserve">DEPRECIACIONES Y AMORTIZACIONES </t>
  </si>
  <si>
    <t>TRANSFERENCIAS Y DONACIONES</t>
  </si>
  <si>
    <t>Sueldos para cargos fijos</t>
  </si>
  <si>
    <t>Nota 28</t>
  </si>
  <si>
    <t>SUBVENCIONES Y OTROS PAGOS POR TRANSFERENCIAS</t>
  </si>
  <si>
    <t>Nota 17</t>
  </si>
  <si>
    <t>Nota 26</t>
  </si>
  <si>
    <t>Mob. Y equipo de Ofic</t>
  </si>
  <si>
    <t>Equipo, Trasnp y Otros</t>
  </si>
  <si>
    <t>Dep. Acum. Al Inicio del periodo</t>
  </si>
  <si>
    <t>Prop. Planta y equipos neto</t>
  </si>
  <si>
    <t>Nota 25</t>
  </si>
  <si>
    <t>Alimentos y Productos Agroforestales</t>
  </si>
  <si>
    <t>Resultado Positivos(ahorro)/negativo(desahorro)Resultado acumulado</t>
  </si>
  <si>
    <t>Resultado Acumulado</t>
  </si>
  <si>
    <t>OTROS PASIVOS CORRIENTES</t>
  </si>
  <si>
    <t>OTROS GASTOS</t>
  </si>
  <si>
    <t>Cuentas por Cobrar Empleados</t>
  </si>
  <si>
    <t>Prestamos por pagar</t>
  </si>
  <si>
    <t>Nota 11</t>
  </si>
  <si>
    <t>Capital</t>
  </si>
  <si>
    <t>Ajuste de Patrimonio</t>
  </si>
  <si>
    <t>Resultado del Periodo</t>
  </si>
  <si>
    <t xml:space="preserve">Totales </t>
  </si>
  <si>
    <t xml:space="preserve">      PRESTAMO POR PAGAR A LARGO PLAZO</t>
  </si>
  <si>
    <t>Reclamaciones por pagar Seguro Funerario</t>
  </si>
  <si>
    <t>Otros Ingresos no Registrados Años Anteriores</t>
  </si>
  <si>
    <t>Nomina por Pagar</t>
  </si>
  <si>
    <t>Gastos no Registrados Años Anteriores</t>
  </si>
  <si>
    <r>
      <t>Descripción</t>
    </r>
    <r>
      <rPr>
        <i/>
        <sz val="12"/>
        <rFont val="Bookman Old Style"/>
        <family val="1"/>
      </rPr>
      <t xml:space="preserve">   </t>
    </r>
  </si>
  <si>
    <r>
      <t>Descripción</t>
    </r>
    <r>
      <rPr>
        <i/>
        <sz val="14"/>
        <rFont val="Bookman Old Style"/>
        <family val="1"/>
      </rPr>
      <t xml:space="preserve">   </t>
    </r>
  </si>
  <si>
    <t>Prestaciones Laborales</t>
  </si>
  <si>
    <t xml:space="preserve">  Cuenta Única Tesorería Nacional</t>
  </si>
  <si>
    <t>Transferencias por Liquidar</t>
  </si>
  <si>
    <t xml:space="preserve">   Mercancías de Punto de Venta</t>
  </si>
  <si>
    <t xml:space="preserve">   Ataúdes</t>
  </si>
  <si>
    <t xml:space="preserve">   Suministro de Almacén</t>
  </si>
  <si>
    <t>Inventario de Mercancía</t>
  </si>
  <si>
    <t>Cheques Sujetos a Liquidación</t>
  </si>
  <si>
    <r>
      <t xml:space="preserve">Esta partida de Viviendas no Asignadas, esta presentada en los Estados Financieros por un monto acumulado de </t>
    </r>
    <r>
      <rPr>
        <b/>
        <sz val="12"/>
        <rFont val="Bookman Old Style"/>
        <family val="1"/>
      </rPr>
      <t>RD$33,915,043.23,</t>
    </r>
    <r>
      <rPr>
        <sz val="12"/>
        <rFont val="Bookman Old Style"/>
        <family val="1"/>
      </rPr>
      <t xml:space="preserve"> el cual es producto de la construcción de casas y apartamentos, que son asignadas a los beneficiarios, de acuerdo a instrucciones recibidas de autoridades  superiores, sin que previamente dicho beneficiario tenga firmado algún contrato con  la institución. Debemos señalar que dicho monto fue encontrado por esta administración en los libros sin ningún anexo.</t>
    </r>
  </si>
  <si>
    <t>Construcciones en Proceso</t>
  </si>
  <si>
    <t>Costo de adquisición</t>
  </si>
  <si>
    <r>
      <t>·</t>
    </r>
    <r>
      <rPr>
        <sz val="7"/>
        <rFont val="Times New Roman"/>
        <family val="1"/>
      </rPr>
      <t>       </t>
    </r>
    <r>
      <rPr>
        <b/>
        <sz val="12"/>
        <rFont val="Bookman Old Style"/>
        <family val="1"/>
      </rPr>
      <t>  Construcción en Proceso:</t>
    </r>
  </si>
  <si>
    <r>
      <t xml:space="preserve">Esta partida, esta presentada en los Estados Financieros por un monto de </t>
    </r>
    <r>
      <rPr>
        <b/>
        <sz val="12"/>
        <rFont val="Bookman Old Style"/>
        <family val="1"/>
      </rPr>
      <t>RD$172,315,872.60,</t>
    </r>
    <r>
      <rPr>
        <sz val="12"/>
        <rFont val="Bookman Old Style"/>
        <family val="1"/>
      </rPr>
      <t xml:space="preserve"> del cual el 98% son construcciones que la institución realizo en todo el territorio nacional y están aun inconclusas por razones exógenas, las cuales, hasta que el consejo de la administración no lo decida, no podemos dar de baja en los libros de contabilidad de la institución.</t>
    </r>
  </si>
  <si>
    <t>Movimiento de la Amortización es como sigue:</t>
  </si>
  <si>
    <t>Depósitos en Alquiler</t>
  </si>
  <si>
    <t>Desc. A Servidores Públicos Inavi</t>
  </si>
  <si>
    <t xml:space="preserve">DEL GOBIERNO CENTRAL </t>
  </si>
  <si>
    <t>Cesantía</t>
  </si>
  <si>
    <t>Regalía Pascual</t>
  </si>
  <si>
    <t>Revaluación de Activos Fijos</t>
  </si>
  <si>
    <t>Superávit por Donación de Activos</t>
  </si>
  <si>
    <t>Descripción</t>
  </si>
  <si>
    <t>Transferencias Corrientes Recibidas del Gobierno Central</t>
  </si>
  <si>
    <t>Compensación por Horas Extraordinarias</t>
  </si>
  <si>
    <t>Compensación por Transporte</t>
  </si>
  <si>
    <t>Transferencias y Donaciones Corriente</t>
  </si>
  <si>
    <t>Productos de Cueros, caucho y Plástico</t>
  </si>
  <si>
    <t>Productos de Papel, Cartón e Impresos</t>
  </si>
  <si>
    <t>Productos de Minerales Metálicos y No Metálicos</t>
  </si>
  <si>
    <t>Combustibles, Lubricantes Productos Químicos y Conexos</t>
  </si>
  <si>
    <t>Productos Útiles Varios</t>
  </si>
  <si>
    <t>Servicios de Comunicación</t>
  </si>
  <si>
    <t>Servicios Básico</t>
  </si>
  <si>
    <t>Publicidad Impresión y Encuadernación</t>
  </si>
  <si>
    <t>Viáticos</t>
  </si>
  <si>
    <t>Conserva. Rep. Menores y Construcciones Temporales</t>
  </si>
  <si>
    <t>Devolución de Ingresos Duplicadas Años anteriores</t>
  </si>
  <si>
    <t>Itbis no Absorbido en entradas Punto de Ventas</t>
  </si>
  <si>
    <t>Movimiento como sigue:</t>
  </si>
  <si>
    <t>Total Pagos Ancipados Netos:</t>
  </si>
  <si>
    <t>Contribución de Empleados( 2.5 Empleados Publicos, Ley 82-66)</t>
  </si>
  <si>
    <t>Contribuciones al Riesgo Laboral</t>
  </si>
  <si>
    <t>Prestamos Ex - Empleados</t>
  </si>
  <si>
    <t>Edificio y componentes</t>
  </si>
  <si>
    <t>Mobiliarios y Equipo de oficina</t>
  </si>
  <si>
    <t xml:space="preserve">Equipos de Transporte y Otros </t>
  </si>
  <si>
    <t>Amortizacion de Seguros de Vehiculo</t>
  </si>
  <si>
    <t>Nota 19</t>
  </si>
  <si>
    <t>AL 30 de Junio, 2022</t>
  </si>
  <si>
    <t>Transferencias Seguro de Vida, Invalidez y Cesantía</t>
  </si>
  <si>
    <t>Transf. Corrientes a Instituciones sin fines de Lucro</t>
  </si>
  <si>
    <t xml:space="preserve">El 30 Junio del período fiscal 2022 y al 30 Junio del período fiscal 2021, esta cuenta no presenta ningún balance a la fecha debido a que el mismo pertenecía años anteriores y el mismo carece de la documentación que lo justifique por tanto se imposibilita su pago. </t>
  </si>
  <si>
    <t>Adiciones del año (Seguros de Vehiculos)</t>
  </si>
  <si>
    <t>Saldos al inicio del año(Seguros de Vehiculos)</t>
  </si>
  <si>
    <t>Adiciones del año (Licencias, Sofware)</t>
  </si>
  <si>
    <t>Menos: Amortización Acumulada (Seguros de Vehículo)</t>
  </si>
  <si>
    <t>Equipo Educacional y Recreativo</t>
  </si>
  <si>
    <t>Equipos de Cómputos</t>
  </si>
  <si>
    <t>Planta Eléctrica</t>
  </si>
  <si>
    <t>Equipos Médicos</t>
  </si>
  <si>
    <t>Equipos de Comunicación</t>
  </si>
  <si>
    <t>Equipos Educacionales y Recreativos</t>
  </si>
  <si>
    <t>Otros Activos</t>
  </si>
  <si>
    <t>Adiciones del año (Licencias,)</t>
  </si>
  <si>
    <t>Depreciación :</t>
  </si>
  <si>
    <t>Nota:</t>
  </si>
  <si>
    <t>Pagos Anticipados (Licencias)</t>
  </si>
  <si>
    <t>Menos: Amortización Acumulada  (Licencias)</t>
  </si>
  <si>
    <t>GASTOS PAGADOS POR ANTICIPADOS</t>
  </si>
  <si>
    <t>Adiciones del año (Seguro de Vehiculos)</t>
  </si>
  <si>
    <t>Saldos al inicio del año(Licencias)</t>
  </si>
  <si>
    <t>Pagos Anticipados (Seguro de Vehiculos)</t>
  </si>
  <si>
    <t>Total Pagos Ancipados Seguros Netos:</t>
  </si>
  <si>
    <t>Nota 20</t>
  </si>
  <si>
    <t>Nota 21</t>
  </si>
  <si>
    <r>
      <t>·</t>
    </r>
    <r>
      <rPr>
        <sz val="12"/>
        <rFont val="Times New Roman"/>
        <family val="1"/>
      </rPr>
      <t xml:space="preserve">         </t>
    </r>
    <r>
      <rPr>
        <b/>
        <sz val="12"/>
        <rFont val="Bookman Old Style"/>
        <family val="1"/>
      </rPr>
      <t>Viviendas  no Asignadas</t>
    </r>
    <r>
      <rPr>
        <sz val="12"/>
        <rFont val="Bookman Old Style"/>
        <family val="1"/>
      </rPr>
      <t>:</t>
    </r>
  </si>
  <si>
    <r>
      <t>·</t>
    </r>
    <r>
      <rPr>
        <sz val="12"/>
        <rFont val="Times New Roman"/>
        <family val="1"/>
      </rPr>
      <t xml:space="preserve">         </t>
    </r>
    <r>
      <rPr>
        <b/>
        <sz val="12"/>
        <rFont val="Bookman Old Style"/>
        <family val="1"/>
      </rPr>
      <t>Contrato  e Hipoteca por cobrar:</t>
    </r>
  </si>
  <si>
    <t>Reclamaciones por Cobrar (TSS)</t>
  </si>
  <si>
    <t>Pagos Exceso Viviendas Canceladas</t>
  </si>
  <si>
    <t>SUELDOS Y BENEFICIOS A EMPLEADOS</t>
  </si>
  <si>
    <t>Gastos de Representacion</t>
  </si>
  <si>
    <t>Dietas en el Pais</t>
  </si>
  <si>
    <t>Sub-Total:</t>
  </si>
  <si>
    <t>Amortización :</t>
  </si>
  <si>
    <t>Amortización de Sofware</t>
  </si>
  <si>
    <t>Total Depreciación y Amortización</t>
  </si>
  <si>
    <t xml:space="preserve">Amortizacion de Licencias </t>
  </si>
  <si>
    <t>GASTOS FINANCIEROS</t>
  </si>
  <si>
    <t xml:space="preserve">COMISIONES Y GASTOS BANCARIOS </t>
  </si>
  <si>
    <t>Nota 29</t>
  </si>
  <si>
    <t>Comisiones Bancarios</t>
  </si>
  <si>
    <t>Comisiones de Gestión de CARDNET</t>
  </si>
  <si>
    <t>Al 31 de Diciembre 2022</t>
  </si>
  <si>
    <t>Certificados de Inversión Banco de Desarrollo Agropecuario</t>
  </si>
  <si>
    <t>Inversión Acciones "AGRODOSA"</t>
  </si>
  <si>
    <t>Inversión Acciones "ADDE CAPITAL"</t>
  </si>
  <si>
    <r>
      <t xml:space="preserve">Al 31 de Diciembre del período fiscal 2022, esta cuenta presenta el balance </t>
    </r>
    <r>
      <rPr>
        <b/>
        <sz val="12"/>
        <rFont val="Bookman Old Style"/>
        <family val="1"/>
      </rPr>
      <t xml:space="preserve">RD$298,434.00 </t>
    </r>
    <r>
      <rPr>
        <sz val="12"/>
        <rFont val="Bookman Old Style"/>
        <family val="1"/>
      </rPr>
      <t xml:space="preserve">La cuenta otros activos no corriente no presenta variación a la fecha. </t>
    </r>
  </si>
  <si>
    <t>Otras Cuentas por Pagar Terceros</t>
  </si>
  <si>
    <t xml:space="preserve">Fondo Pensión Retenido por Pagar TSS     </t>
  </si>
  <si>
    <t>PRESTAMOS POR PAGAR LARGO PLAZO</t>
  </si>
  <si>
    <t>Prestamos por pagar Banreservas</t>
  </si>
  <si>
    <t>Nota 22</t>
  </si>
  <si>
    <t>Donaciones Recibidas Fundación Dra. Nin</t>
  </si>
  <si>
    <t>AL 31 de Diciembre 2022</t>
  </si>
  <si>
    <t>Contribuciones al SFS</t>
  </si>
  <si>
    <t>Contribuciones al AFP</t>
  </si>
  <si>
    <t xml:space="preserve">Compensaciones Directas </t>
  </si>
  <si>
    <t>Personal de Caracter Temporal</t>
  </si>
  <si>
    <t>Personal en Interinato</t>
  </si>
  <si>
    <t>Sueldos a Pensionados</t>
  </si>
  <si>
    <t>Incentivo Rendimiento Individual</t>
  </si>
  <si>
    <t>Otros Gastos</t>
  </si>
  <si>
    <t>Cuenta por Cobrar ISR</t>
  </si>
  <si>
    <t xml:space="preserve">  Productos Odontológicos</t>
  </si>
  <si>
    <t>Ventas de Activos Fijos</t>
  </si>
  <si>
    <t>Vacaciones No Disfrutadas</t>
  </si>
  <si>
    <t>Compensación Servicio de Seguridad</t>
  </si>
  <si>
    <t>Licencia Informática: Esta cuenta no presenta balance al 31 de Diciembre de 2022.-</t>
  </si>
  <si>
    <r>
      <t>Al 31 de Diciembre del período fiscal 2022 y al 31 de Diciembre del período fiscal 2021, estas cuentas presentan los siguientes balance</t>
    </r>
    <r>
      <rPr>
        <b/>
        <sz val="12"/>
        <rFont val="Bookman Old Style"/>
        <family val="1"/>
      </rPr>
      <t xml:space="preserve"> RD$70,560,626.97</t>
    </r>
    <r>
      <rPr>
        <sz val="12"/>
        <rFont val="Bookman Old Style"/>
        <family val="1"/>
      </rPr>
      <t xml:space="preserve"> y </t>
    </r>
    <r>
      <rPr>
        <b/>
        <sz val="12"/>
        <rFont val="Bookman Old Style"/>
        <family val="1"/>
      </rPr>
      <t>RD$32,038,504.47</t>
    </r>
    <r>
      <rPr>
        <sz val="12"/>
        <rFont val="Bookman Old Style"/>
        <family val="1"/>
      </rPr>
      <t xml:space="preserve"> respectivamente. El renglón de las Cuentas por Pagar presenta un incremento en la Cuentas por Pagar Proveedores de </t>
    </r>
    <r>
      <rPr>
        <b/>
        <sz val="12"/>
        <rFont val="Bookman Old Style"/>
        <family val="1"/>
      </rPr>
      <t>RD$38,055,137.08</t>
    </r>
    <r>
      <rPr>
        <sz val="12"/>
        <rFont val="Bookman Old Style"/>
        <family val="1"/>
      </rPr>
      <t xml:space="preserve">, así mismo podemos observar un incremento en el renglón de Otras Cuentas por Pagar a Tercero por valor de </t>
    </r>
    <r>
      <rPr>
        <b/>
        <sz val="12"/>
        <rFont val="Bookman Old Style"/>
        <family val="1"/>
      </rPr>
      <t xml:space="preserve">RD$466,985.42, </t>
    </r>
    <r>
      <rPr>
        <sz val="12"/>
        <rFont val="Bookman Old Style"/>
        <family val="1"/>
      </rPr>
      <t xml:space="preserve">producto de un incremento en los compromisos contraidos con terceros por concepto de las ventas a consignación. La variación total fue de </t>
    </r>
    <r>
      <rPr>
        <b/>
        <sz val="12"/>
        <rFont val="Bookman Old Style"/>
        <family val="1"/>
      </rPr>
      <t>RD$38,522,122.50</t>
    </r>
    <r>
      <rPr>
        <sz val="12"/>
        <rFont val="Bookman Old Style"/>
        <family val="1"/>
      </rPr>
      <t>.-</t>
    </r>
  </si>
  <si>
    <t>Depósitos Cuenta Única por Transferencia a la cuenta corriente operacional.</t>
  </si>
  <si>
    <r>
      <t xml:space="preserve">Al 31 de Diciembre del periodo 2022 y 2021. Este renglón presenta los siguentes balances </t>
    </r>
    <r>
      <rPr>
        <b/>
        <sz val="12"/>
        <rFont val="Bookman Old Style"/>
        <family val="1"/>
      </rPr>
      <t>RD$242,924.94</t>
    </r>
    <r>
      <rPr>
        <sz val="12"/>
        <rFont val="Bookman Old Style"/>
        <family val="1"/>
      </rPr>
      <t xml:space="preserve"> Y </t>
    </r>
    <r>
      <rPr>
        <b/>
        <sz val="12"/>
        <rFont val="Bookman Old Style"/>
        <family val="1"/>
      </rPr>
      <t>RD$55,702.73</t>
    </r>
    <r>
      <rPr>
        <sz val="12"/>
        <rFont val="Bookman Old Style"/>
        <family val="1"/>
      </rPr>
      <t>, producto de un compromiso contraido por Ex-empleados los cuales al desvicularlos se les retuvo estos valores para luego pagarselo al banco .</t>
    </r>
    <r>
      <rPr>
        <b/>
        <sz val="12"/>
        <rFont val="Bookman Old Style"/>
        <family val="1"/>
      </rPr>
      <t>-</t>
    </r>
  </si>
  <si>
    <r>
      <rPr>
        <b/>
        <sz val="12"/>
        <rFont val="Bookman Old Style"/>
        <family val="1"/>
      </rPr>
      <t xml:space="preserve">Ingresos Corrientes: </t>
    </r>
    <r>
      <rPr>
        <sz val="12"/>
        <rFont val="Bookman Old Style"/>
        <family val="1"/>
      </rPr>
      <t xml:space="preserve">Al 31 Diciembre del periodo fiscal 2022 y 2021, esta  cuenta presenta los siguientes balance </t>
    </r>
    <r>
      <rPr>
        <b/>
        <sz val="12"/>
        <rFont val="Bookman Old Style"/>
        <family val="1"/>
      </rPr>
      <t>RD$242,102,424.65 y RD$219,419,244.71</t>
    </r>
    <r>
      <rPr>
        <sz val="12"/>
        <rFont val="Bookman Old Style"/>
        <family val="1"/>
      </rPr>
      <t xml:space="preserve"> respectivamente estos montos corresponden a recuaudación directa, reflejando un incremento de </t>
    </r>
    <r>
      <rPr>
        <b/>
        <sz val="12"/>
        <rFont val="Bookman Old Style"/>
        <family val="1"/>
      </rPr>
      <t>RD$13,151,968.37</t>
    </r>
    <r>
      <rPr>
        <sz val="12"/>
        <rFont val="Bookman Old Style"/>
        <family val="1"/>
      </rPr>
      <t xml:space="preserve"> en el renglón de Contribución de Empleados y un incremento en la venta de servicios de </t>
    </r>
    <r>
      <rPr>
        <b/>
        <sz val="12"/>
        <rFont val="Bookman Old Style"/>
        <family val="1"/>
      </rPr>
      <t xml:space="preserve">RD$8,074,727.03, </t>
    </r>
    <r>
      <rPr>
        <sz val="12"/>
        <rFont val="Bookman Old Style"/>
        <family val="1"/>
      </rPr>
      <t>Asi mismo</t>
    </r>
    <r>
      <rPr>
        <b/>
        <sz val="12"/>
        <rFont val="Bookman Old Style"/>
        <family val="1"/>
      </rPr>
      <t xml:space="preserve"> </t>
    </r>
    <r>
      <rPr>
        <sz val="12"/>
        <rFont val="Bookman Old Style"/>
        <family val="1"/>
      </rPr>
      <t>en el renglón de Intereses y Rentas a la Propiedad</t>
    </r>
    <r>
      <rPr>
        <b/>
        <sz val="12"/>
        <rFont val="Bookman Old Style"/>
        <family val="1"/>
      </rPr>
      <t xml:space="preserve"> </t>
    </r>
    <r>
      <rPr>
        <sz val="12"/>
        <rFont val="Bookman Old Style"/>
        <family val="1"/>
      </rPr>
      <t>por un monto de</t>
    </r>
    <r>
      <rPr>
        <b/>
        <sz val="12"/>
        <rFont val="Bookman Old Style"/>
        <family val="1"/>
      </rPr>
      <t xml:space="preserve"> RD$1,456,484.54. </t>
    </r>
    <r>
      <rPr>
        <sz val="12"/>
        <rFont val="Bookman Old Style"/>
        <family val="1"/>
      </rPr>
      <t>La variación total fue de</t>
    </r>
    <r>
      <rPr>
        <b/>
        <sz val="12"/>
        <rFont val="Bookman Old Style"/>
        <family val="1"/>
      </rPr>
      <t xml:space="preserve"> RD$22,683,179.94</t>
    </r>
    <r>
      <rPr>
        <sz val="12"/>
        <rFont val="Bookman Old Style"/>
        <family val="1"/>
      </rPr>
      <t xml:space="preserve">.- </t>
    </r>
  </si>
  <si>
    <r>
      <rPr>
        <b/>
        <sz val="12"/>
        <rFont val="Bookman Old Style"/>
        <family val="1"/>
      </rPr>
      <t>Transferencias Corrientes</t>
    </r>
    <r>
      <rPr>
        <sz val="12"/>
        <rFont val="Bookman Old Style"/>
        <family val="1"/>
      </rPr>
      <t xml:space="preserve">: Al 31 de Dciciembre del periodo fiscal 2022 y 2021, esta cuenta presenta los siguientes balances de </t>
    </r>
    <r>
      <rPr>
        <b/>
        <sz val="12"/>
        <rFont val="Bookman Old Style"/>
        <family val="1"/>
      </rPr>
      <t xml:space="preserve">RD$296,925,511.23 y RD$293,327,622.59, </t>
    </r>
    <r>
      <rPr>
        <sz val="12"/>
        <rFont val="Bookman Old Style"/>
        <family val="1"/>
      </rPr>
      <t xml:space="preserve">respectivamente estos ingresos provienen de la asigación anual del presupuesto general del gobierno, reflejando un incremento de </t>
    </r>
    <r>
      <rPr>
        <b/>
        <sz val="12"/>
        <rFont val="Bookman Old Style"/>
        <family val="1"/>
      </rPr>
      <t>RD$3,597,888.64</t>
    </r>
    <r>
      <rPr>
        <sz val="12"/>
        <rFont val="Bookman Old Style"/>
        <family val="1"/>
      </rPr>
      <t xml:space="preserve">.   </t>
    </r>
  </si>
  <si>
    <r>
      <t xml:space="preserve">Los Montos en las cuentas de Sueldos para Cargos Fijos, las Contribuciones a la seguridad Social, personal de caracter temporal, en interinato, pensionados, servicios de seguridad, incentivo rendimiento individual y regalia pascual fueron pagados con Fondos del Presupuesto en ambos años los valores ascienden a unos montos de </t>
    </r>
    <r>
      <rPr>
        <b/>
        <i/>
        <sz val="12"/>
        <rFont val="Bookman Old Style"/>
        <family val="1"/>
      </rPr>
      <t>RD$238,420,507.24</t>
    </r>
    <r>
      <rPr>
        <i/>
        <sz val="12"/>
        <rFont val="Bookman Old Style"/>
        <family val="1"/>
      </rPr>
      <t xml:space="preserve"> y </t>
    </r>
    <r>
      <rPr>
        <b/>
        <i/>
        <sz val="12"/>
        <rFont val="Bookman Old Style"/>
        <family val="1"/>
      </rPr>
      <t>RD$223,198,937.03</t>
    </r>
    <r>
      <rPr>
        <i/>
        <sz val="12"/>
        <rFont val="Bookman Old Style"/>
        <family val="1"/>
      </rPr>
      <t xml:space="preserve">, en los Años 2022 y 2021. </t>
    </r>
  </si>
  <si>
    <r>
      <rPr>
        <b/>
        <sz val="12"/>
        <rFont val="Bookman Old Style"/>
        <family val="1"/>
      </rPr>
      <t xml:space="preserve">Ayudas y Donaciones: </t>
    </r>
    <r>
      <rPr>
        <sz val="12"/>
        <rFont val="Bookman Old Style"/>
        <family val="1"/>
      </rPr>
      <t xml:space="preserve"> en el rubro del gastos corrientes, al 31 de Diciembre del periodo fiscal 2022 y 2021, estas cuentas presentan los siguientes balance </t>
    </r>
    <r>
      <rPr>
        <b/>
        <sz val="12"/>
        <rFont val="Bookman Old Style"/>
        <family val="1"/>
      </rPr>
      <t xml:space="preserve">RD$116,389,001.62 y RD$66,230,114.16 </t>
    </r>
    <r>
      <rPr>
        <sz val="12"/>
        <rFont val="Bookman Old Style"/>
        <family val="1"/>
      </rPr>
      <t xml:space="preserve">respectivamente. Reflejando un incremento en la cuenta de Ayudas y Donaciones a Personas por valor de </t>
    </r>
    <r>
      <rPr>
        <b/>
        <sz val="12"/>
        <rFont val="Bookman Old Style"/>
        <family val="1"/>
      </rPr>
      <t xml:space="preserve">RD$56,352,310.31 </t>
    </r>
    <r>
      <rPr>
        <sz val="12"/>
        <rFont val="Bookman Old Style"/>
        <family val="1"/>
      </rPr>
      <t xml:space="preserve">así como una disminución en la cuenta de transferencias de seguros de vida, invalidez y cesantía esto se debe a los pagos de las reclamaciones de seguros de Vida, Invalidez y Cesantia se llevaron a esta cuenta según el objetar del Gasto según el Clasificador  Presupuestar, lo que revela la variación total de </t>
    </r>
    <r>
      <rPr>
        <b/>
        <sz val="12"/>
        <rFont val="Bookman Old Style"/>
        <family val="1"/>
      </rPr>
      <t>RD$50,158,887.46</t>
    </r>
    <r>
      <rPr>
        <sz val="12"/>
        <rFont val="Bookman Old Style"/>
        <family val="1"/>
      </rPr>
      <t xml:space="preserve">, en comparación del  Año anterior.- </t>
    </r>
  </si>
  <si>
    <r>
      <t xml:space="preserve">Efectivo  en  Caja y  Bancos: Al 31 Diciembre del periodo fiscal 2022 y 2021, el efectivo disponible en las cuentas bancarias, presentan los siguientes balances </t>
    </r>
    <r>
      <rPr>
        <b/>
        <sz val="12"/>
        <rFont val="Bookman Old Style"/>
        <family val="1"/>
      </rPr>
      <t>RD$49,801,204.86</t>
    </r>
    <r>
      <rPr>
        <sz val="12"/>
        <rFont val="Bookman Old Style"/>
        <family val="1"/>
      </rPr>
      <t xml:space="preserve"> y </t>
    </r>
    <r>
      <rPr>
        <b/>
        <sz val="12"/>
        <rFont val="Bookman Old Style"/>
        <family val="1"/>
      </rPr>
      <t>RD$73,977,160.73</t>
    </r>
    <r>
      <rPr>
        <sz val="12"/>
        <rFont val="Bookman Old Style"/>
        <family val="1"/>
      </rPr>
      <t xml:space="preserve">, respectivamente. En este periodo se puede observar una disminución en la cuenta corriente operacional de </t>
    </r>
    <r>
      <rPr>
        <b/>
        <sz val="12"/>
        <rFont val="Bookman Old Style"/>
        <family val="1"/>
      </rPr>
      <t>RD$1,459,093.47</t>
    </r>
    <r>
      <rPr>
        <sz val="12"/>
        <rFont val="Bookman Old Style"/>
        <family val="1"/>
      </rPr>
      <t xml:space="preserve">, así como un incremento en la disponibilidad de la cuenta corriente Invalidez por valor de </t>
    </r>
    <r>
      <rPr>
        <b/>
        <sz val="12"/>
        <rFont val="Bookman Old Style"/>
        <family val="1"/>
      </rPr>
      <t>RD$3,496,547.70</t>
    </r>
    <r>
      <rPr>
        <sz val="12"/>
        <rFont val="Bookman Old Style"/>
        <family val="1"/>
      </rPr>
      <t xml:space="preserve">, producto de la decisión tomada por el área financiera de que apartir de este periodo esta sea la cuenta corriente operacional debido a que esta es la que recibe la mayor parte de los recursos y es la que esta vinculada a la cuenta Unica del Tesoro, por lo cual se produjo una disminución en la cuenta de Servicios Funerarios de </t>
    </r>
    <r>
      <rPr>
        <b/>
        <sz val="12"/>
        <rFont val="Bookman Old Style"/>
        <family val="1"/>
      </rPr>
      <t>RD$2,077,918.88</t>
    </r>
    <r>
      <rPr>
        <sz val="12"/>
        <rFont val="Bookman Old Style"/>
        <family val="1"/>
      </rPr>
      <t xml:space="preserve">, así como  en la cuenta de Copresida por valor de RD$1,469,927.98, una disminución en la cuenta única del tesoro de </t>
    </r>
    <r>
      <rPr>
        <b/>
        <sz val="12"/>
        <rFont val="Bookman Old Style"/>
        <family val="1"/>
      </rPr>
      <t>RD$21,775,496.25</t>
    </r>
    <r>
      <rPr>
        <sz val="12"/>
        <rFont val="Bookman Old Style"/>
        <family val="1"/>
      </rPr>
      <t xml:space="preserve"> debido a la ejecución del presupuesto. El monto total de las variaciones es de </t>
    </r>
    <r>
      <rPr>
        <b/>
        <sz val="12"/>
        <rFont val="Bookman Old Style"/>
        <family val="1"/>
      </rPr>
      <t>RD$24,175,955.87</t>
    </r>
    <r>
      <rPr>
        <sz val="12"/>
        <rFont val="Bookman Old Style"/>
        <family val="1"/>
      </rPr>
      <t xml:space="preserve">-.  </t>
    </r>
  </si>
  <si>
    <r>
      <rPr>
        <b/>
        <sz val="12"/>
        <rFont val="Bookman Old Style"/>
        <family val="1"/>
      </rPr>
      <t xml:space="preserve">Las Cuentas por Cobrar </t>
    </r>
    <r>
      <rPr>
        <sz val="12"/>
        <rFont val="Bookman Old Style"/>
        <family val="1"/>
      </rPr>
      <t xml:space="preserve">: al 31 de Diciembre del periodo fiscal 2022 y 2021, estas cuentas presenta los siguientes balances </t>
    </r>
    <r>
      <rPr>
        <b/>
        <sz val="12"/>
        <rFont val="Bookman Old Style"/>
        <family val="1"/>
      </rPr>
      <t xml:space="preserve">RD$15,468,450.64 y RD$15,158,147.52 </t>
    </r>
    <r>
      <rPr>
        <sz val="12"/>
        <rFont val="Bookman Old Style"/>
        <family val="1"/>
      </rPr>
      <t xml:space="preserve">respectivamente. El monto de las cuentas por cobrar refleja un incremento debido a las variaciones contempladas en algunas partidas durante el periodo, las más significativas, corresponde a Cuentas por Cobrar Instituciones por valor de </t>
    </r>
    <r>
      <rPr>
        <b/>
        <sz val="12"/>
        <rFont val="Bookman Old Style"/>
        <family val="1"/>
      </rPr>
      <t xml:space="preserve">RD$2,497,468.06 </t>
    </r>
    <r>
      <rPr>
        <sz val="12"/>
        <rFont val="Bookman Old Style"/>
        <family val="1"/>
      </rPr>
      <t xml:space="preserve">esto se debe a un aumentó en los créditos otorgados a los servidores públicos, así como una disminución en la Cuentas por Cobrar Empresas por un monto de </t>
    </r>
    <r>
      <rPr>
        <b/>
        <sz val="12"/>
        <rFont val="Bookman Old Style"/>
        <family val="1"/>
      </rPr>
      <t xml:space="preserve">RD$279,137.25, así como en la </t>
    </r>
    <r>
      <rPr>
        <sz val="12"/>
        <rFont val="Bookman Old Style"/>
        <family val="1"/>
      </rPr>
      <t>Cuentas por Cobrar Clientes por valor de</t>
    </r>
    <r>
      <rPr>
        <b/>
        <sz val="12"/>
        <rFont val="Bookman Old Style"/>
        <family val="1"/>
      </rPr>
      <t xml:space="preserve"> RD$1,518,980.86</t>
    </r>
    <r>
      <rPr>
        <sz val="12"/>
        <rFont val="Bookman Old Style"/>
        <family val="1"/>
      </rPr>
      <t xml:space="preserve">. La variación total fue de </t>
    </r>
    <r>
      <rPr>
        <b/>
        <sz val="12"/>
        <rFont val="Bookman Old Style"/>
        <family val="1"/>
      </rPr>
      <t>RD$310,303.12.</t>
    </r>
  </si>
  <si>
    <r>
      <t xml:space="preserve">Inventarios : Al 31 Diciembre del periodo fiscal 2022 y 2021, las cuentas de inventarios, presentan los siguientes balances </t>
    </r>
    <r>
      <rPr>
        <b/>
        <sz val="12"/>
        <rFont val="Bookman Old Style"/>
        <family val="1"/>
      </rPr>
      <t>RD$57,385,333.33 y RD$30,570,553.63</t>
    </r>
    <r>
      <rPr>
        <sz val="12"/>
        <rFont val="Bookman Old Style"/>
        <family val="1"/>
      </rPr>
      <t xml:space="preserve"> respectivamente. Las variaciones más significativas, corresponden a los inventarios del Almacén de Suministros el cual revela una disminución de </t>
    </r>
    <r>
      <rPr>
        <b/>
        <sz val="12"/>
        <rFont val="Bookman Old Style"/>
        <family val="1"/>
      </rPr>
      <t>RD$3,418,150.84</t>
    </r>
    <r>
      <rPr>
        <sz val="12"/>
        <rFont val="Bookman Old Style"/>
        <family val="1"/>
      </rPr>
      <t xml:space="preserve">, debido un aumentó en el consumo de los materiales gastables  en los diferentes departamentos de la institución, así como un incremento en el inventario de Punto de Ventas de </t>
    </r>
    <r>
      <rPr>
        <b/>
        <sz val="12"/>
        <rFont val="Bookman Old Style"/>
        <family val="1"/>
      </rPr>
      <t>RD$10,570,770.06</t>
    </r>
    <r>
      <rPr>
        <sz val="12"/>
        <rFont val="Bookman Old Style"/>
        <family val="1"/>
      </rPr>
      <t xml:space="preserve"> esto por el incremento de los programas de donaciones que realiza la institución, de la misma forma en el inventario de Medicamentos de </t>
    </r>
    <r>
      <rPr>
        <b/>
        <sz val="12"/>
        <rFont val="Bookman Old Style"/>
        <family val="1"/>
      </rPr>
      <t>RD$2,110,392.19,</t>
    </r>
    <r>
      <rPr>
        <sz val="12"/>
        <rFont val="Bookman Old Style"/>
        <family val="1"/>
      </rPr>
      <t xml:space="preserve"> un aumento en el inventario de ataúdes por un monto de </t>
    </r>
    <r>
      <rPr>
        <b/>
        <sz val="12"/>
        <rFont val="Bookman Old Style"/>
        <family val="1"/>
      </rPr>
      <t>RD$17,551,768.29</t>
    </r>
    <r>
      <rPr>
        <sz val="12"/>
        <rFont val="Bookman Old Style"/>
        <family val="1"/>
      </rPr>
      <t xml:space="preserve">, para una variacion total de </t>
    </r>
    <r>
      <rPr>
        <b/>
        <sz val="12"/>
        <rFont val="Bookman Old Style"/>
        <family val="1"/>
      </rPr>
      <t>RD$26,814,779.70.</t>
    </r>
  </si>
  <si>
    <r>
      <rPr>
        <b/>
        <sz val="12"/>
        <rFont val="Bookman Old Style"/>
        <family val="1"/>
      </rPr>
      <t xml:space="preserve">Otros Activos Corrientes </t>
    </r>
    <r>
      <rPr>
        <sz val="12"/>
        <rFont val="Bookman Old Style"/>
        <family val="1"/>
      </rPr>
      <t xml:space="preserve">: Al 31 Diciembre del periodo fiscal 2022 y 2021, la cuenta de otros activos corrientes,  presenta los siguientes balances de </t>
    </r>
    <r>
      <rPr>
        <b/>
        <sz val="12"/>
        <rFont val="Bookman Old Style"/>
        <family val="1"/>
      </rPr>
      <t xml:space="preserve">RD$0.00 y RD$1,409,395.85 </t>
    </r>
    <r>
      <rPr>
        <sz val="12"/>
        <rFont val="Bookman Old Style"/>
        <family val="1"/>
      </rPr>
      <t>observándose que para este periodo la cuenta no presenta balance</t>
    </r>
    <r>
      <rPr>
        <b/>
        <sz val="12"/>
        <rFont val="Bookman Old Style"/>
        <family val="1"/>
      </rPr>
      <t>.-</t>
    </r>
    <r>
      <rPr>
        <sz val="12"/>
        <rFont val="Bookman Old Style"/>
        <family val="1"/>
      </rPr>
      <t xml:space="preserve"> </t>
    </r>
  </si>
  <si>
    <r>
      <t xml:space="preserve">Esta partida Contrato &amp; Hipoteca por Cobrar, esta presentada en los Estados Financieros, por un monto de </t>
    </r>
    <r>
      <rPr>
        <b/>
        <sz val="12"/>
        <rFont val="Bookman Old Style"/>
        <family val="1"/>
      </rPr>
      <t>RD$72,995,179.96</t>
    </r>
    <r>
      <rPr>
        <sz val="12"/>
        <rFont val="Bookman Old Style"/>
        <family val="1"/>
      </rPr>
      <t xml:space="preserve">, que se origina cuando el beneficiario de la casa o apartamento formaliza su estatus con la institución, a través de un contrato a largo plazo, esta cuenta presenta una disminución, para una variacion por un monto de </t>
    </r>
    <r>
      <rPr>
        <b/>
        <sz val="12"/>
        <rFont val="Bookman Old Style"/>
        <family val="1"/>
      </rPr>
      <t>RD$2,980,088.89</t>
    </r>
    <r>
      <rPr>
        <sz val="12"/>
        <rFont val="Bookman Old Style"/>
        <family val="1"/>
      </rPr>
      <t>.</t>
    </r>
  </si>
  <si>
    <r>
      <rPr>
        <b/>
        <sz val="12"/>
        <rFont val="Bookman Old Style"/>
        <family val="1"/>
      </rPr>
      <t>Inversiones</t>
    </r>
    <r>
      <rPr>
        <sz val="12"/>
        <rFont val="Bookman Old Style"/>
        <family val="1"/>
      </rPr>
      <t xml:space="preserve"> : Al 31 de Diciembre del período fiscal 2022 y 2021, la cuenta inversiones financieras a largo plazo  presenta los siguientes balance </t>
    </r>
    <r>
      <rPr>
        <b/>
        <sz val="12"/>
        <rFont val="Bookman Old Style"/>
        <family val="1"/>
      </rPr>
      <t>RD$260,290.27</t>
    </r>
    <r>
      <rPr>
        <sz val="12"/>
        <rFont val="Bookman Old Style"/>
        <family val="1"/>
      </rPr>
      <t>, depositado en el Banco de Desarrollo Agrícola amparado en Certificados Financieros y el monto de</t>
    </r>
    <r>
      <rPr>
        <b/>
        <sz val="12"/>
        <rFont val="Bookman Old Style"/>
        <family val="1"/>
      </rPr>
      <t xml:space="preserve"> RD$1,895,300.00</t>
    </r>
    <r>
      <rPr>
        <sz val="12"/>
        <rFont val="Bookman Old Style"/>
        <family val="1"/>
      </rPr>
      <t xml:space="preserve">, están depositados en Acciones de Capital mas los intereses que generan en AGRODOSA, asi como Acciones en ADDE Capital por valor de </t>
    </r>
    <r>
      <rPr>
        <b/>
        <sz val="12"/>
        <rFont val="Bookman Old Style"/>
        <family val="1"/>
      </rPr>
      <t>RD$463,100.00</t>
    </r>
    <r>
      <rPr>
        <sz val="12"/>
        <rFont val="Bookman Old Style"/>
        <family val="1"/>
      </rPr>
      <t xml:space="preserve"> según Certificado de Inversión respetivamente. </t>
    </r>
  </si>
  <si>
    <r>
      <rPr>
        <b/>
        <sz val="12"/>
        <rFont val="Bookman Old Style"/>
        <family val="1"/>
      </rPr>
      <t>Propiedad Planta y Equipo Neto</t>
    </r>
    <r>
      <rPr>
        <sz val="12"/>
        <rFont val="Bookman Old Style"/>
        <family val="1"/>
      </rPr>
      <t xml:space="preserve">: Al 31 de Diciembre del período fiscal 2022 y 2021, estas cuentas presentan los siguientes balances de </t>
    </r>
    <r>
      <rPr>
        <b/>
        <sz val="12"/>
        <rFont val="Bookman Old Style"/>
        <family val="1"/>
      </rPr>
      <t>RD$424,700,811.23 y RD$435,824,571.71,</t>
    </r>
    <r>
      <rPr>
        <sz val="12"/>
        <rFont val="Bookman Old Style"/>
        <family val="1"/>
      </rPr>
      <t xml:space="preserve"> respetivamente. Observándose una disminución producto de los retiros Maquinarias y Equipos realizado por la institución, específicamente por un monto de </t>
    </r>
    <r>
      <rPr>
        <b/>
        <sz val="12"/>
        <rFont val="Bookman Old Style"/>
        <family val="1"/>
      </rPr>
      <t xml:space="preserve">RD$235,265.47, </t>
    </r>
    <r>
      <rPr>
        <sz val="12"/>
        <rFont val="Bookman Old Style"/>
        <family val="1"/>
      </rPr>
      <t>asi como adiciones en el renglon de Maquinarias y Equipos y Mobiliarios de Oficina por un monto de</t>
    </r>
    <r>
      <rPr>
        <b/>
        <sz val="12"/>
        <rFont val="Bookman Old Style"/>
        <family val="1"/>
      </rPr>
      <t xml:space="preserve"> RD$10,451,149.11, </t>
    </r>
    <r>
      <rPr>
        <sz val="12"/>
        <rFont val="Bookman Old Style"/>
        <family val="1"/>
      </rPr>
      <t>y un gasto de Depreciacion por un monto de</t>
    </r>
    <r>
      <rPr>
        <b/>
        <sz val="12"/>
        <rFont val="Bookman Old Style"/>
        <family val="1"/>
      </rPr>
      <t xml:space="preserve"> RD$21,139988.65 </t>
    </r>
    <r>
      <rPr>
        <sz val="12"/>
        <rFont val="Bookman Old Style"/>
        <family val="1"/>
      </rPr>
      <t>Correspondiente al período Enero - Diciembre 2022.-</t>
    </r>
  </si>
  <si>
    <t>Resultados del Periodos Acumulados del Años Ant.</t>
  </si>
  <si>
    <r>
      <rPr>
        <b/>
        <sz val="12"/>
        <rFont val="Bookman Old Style"/>
        <family val="1"/>
      </rPr>
      <t>Servicios Personales:</t>
    </r>
    <r>
      <rPr>
        <sz val="12"/>
        <rFont val="Bookman Old Style"/>
        <family val="1"/>
      </rPr>
      <t xml:space="preserve">  Al 31 Diciembre del periodo fiscal 2022 y 2021, el INAVI pago sueldos y compensaciones al personal directivo, por aproximadamente </t>
    </r>
    <r>
      <rPr>
        <b/>
        <sz val="12"/>
        <rFont val="Bookman Old Style"/>
        <family val="1"/>
      </rPr>
      <t>RD$21,161,167.89</t>
    </r>
    <r>
      <rPr>
        <sz val="12"/>
        <rFont val="Bookman Old Style"/>
        <family val="1"/>
      </rPr>
      <t xml:space="preserve"> y </t>
    </r>
    <r>
      <rPr>
        <b/>
        <sz val="12"/>
        <rFont val="Bookman Old Style"/>
        <family val="1"/>
      </rPr>
      <t>RD$19,232,397.98</t>
    </r>
    <r>
      <rPr>
        <sz val="12"/>
        <rFont val="Bookman Old Style"/>
        <family val="1"/>
      </rPr>
      <t xml:space="preserve"> respectivamente. Al 31 de Diciembre del 2022 y 2021 el INAVI mantenía 650 y 620 empleados respectivamente. Este renglon presenta un balance de </t>
    </r>
    <r>
      <rPr>
        <b/>
        <sz val="12"/>
        <rFont val="Bookman Old Style"/>
        <family val="1"/>
      </rPr>
      <t>RD$254,580,805.28 y RD$253,714,864.88,</t>
    </r>
    <r>
      <rPr>
        <sz val="12"/>
        <rFont val="Bookman Old Style"/>
        <family val="1"/>
      </rPr>
      <t xml:space="preserve"> respectivamente, reflejando un incremento mas significativo en la cuenta de Sueldo para Cargos Fijos por valor de </t>
    </r>
    <r>
      <rPr>
        <b/>
        <sz val="12"/>
        <rFont val="Bookman Old Style"/>
        <family val="1"/>
      </rPr>
      <t xml:space="preserve">RD$5,115,657.20, </t>
    </r>
    <r>
      <rPr>
        <sz val="12"/>
        <rFont val="Bookman Old Style"/>
        <family val="1"/>
      </rPr>
      <t xml:space="preserve">un incremento en el renglón de  Regalía Pascual por un monto de </t>
    </r>
    <r>
      <rPr>
        <b/>
        <sz val="12"/>
        <rFont val="Bookman Old Style"/>
        <family val="1"/>
      </rPr>
      <t>RD$687,280.18</t>
    </r>
    <r>
      <rPr>
        <sz val="12"/>
        <rFont val="Bookman Old Style"/>
        <family val="1"/>
      </rPr>
      <t xml:space="preserve">, así como la Contribución a la Seguridad Social por un monto de </t>
    </r>
    <r>
      <rPr>
        <b/>
        <sz val="12"/>
        <rFont val="Bookman Old Style"/>
        <family val="1"/>
      </rPr>
      <t xml:space="preserve">RD$1,380,841.98. </t>
    </r>
    <r>
      <rPr>
        <sz val="12"/>
        <rFont val="Bookman Old Style"/>
        <family val="1"/>
      </rPr>
      <t>Una disminución en el pago de las vacaciones por valor de</t>
    </r>
    <r>
      <rPr>
        <b/>
        <sz val="12"/>
        <rFont val="Bookman Old Style"/>
        <family val="1"/>
      </rPr>
      <t xml:space="preserve"> RD$5,876,119.36</t>
    </r>
    <r>
      <rPr>
        <sz val="12"/>
        <rFont val="Bookman Old Style"/>
        <family val="1"/>
      </rPr>
      <t>, de la misma manera con las Prestaciones Laborales por valor de</t>
    </r>
    <r>
      <rPr>
        <b/>
        <sz val="12"/>
        <rFont val="Bookman Old Style"/>
        <family val="1"/>
      </rPr>
      <t xml:space="preserve"> RD$10,601,650.63. </t>
    </r>
    <r>
      <rPr>
        <sz val="12"/>
        <rFont val="Bookman Old Style"/>
        <family val="1"/>
      </rPr>
      <t>Para una variación total de</t>
    </r>
    <r>
      <rPr>
        <b/>
        <sz val="12"/>
        <rFont val="Bookman Old Style"/>
        <family val="1"/>
      </rPr>
      <t xml:space="preserve"> RD$865,940.40</t>
    </r>
    <r>
      <rPr>
        <sz val="12"/>
        <rFont val="Bookman Old Style"/>
        <family val="1"/>
      </rPr>
      <t xml:space="preserve"> en comparación con el año anterior. </t>
    </r>
  </si>
  <si>
    <r>
      <t>Comisiones y Gastos Bancarios</t>
    </r>
    <r>
      <rPr>
        <b/>
        <sz val="12"/>
        <rFont val="Bookman Old Style"/>
        <family val="1"/>
      </rPr>
      <t>:</t>
    </r>
    <r>
      <rPr>
        <sz val="12"/>
        <rFont val="Bookman Old Style"/>
        <family val="1"/>
      </rPr>
      <t xml:space="preserve"> al 31 de Diciembre del periodo fiscal 2022 y 2021, esta cuenta presenta el siguiente balance </t>
    </r>
    <r>
      <rPr>
        <b/>
        <sz val="12"/>
        <rFont val="Bookman Old Style"/>
        <family val="1"/>
      </rPr>
      <t xml:space="preserve">RD$701,662.57 y RD$0.00, </t>
    </r>
    <r>
      <rPr>
        <sz val="12"/>
        <rFont val="Bookman Old Style"/>
        <family val="1"/>
      </rPr>
      <t>este balance corresponde al impuesto de 0.15% del Art. 382 de la Ley 288-04, sobre el valor de cada cheque de cualquier naturaleza, pagado por las entidades de intermediación financiera, asi como los pagos realizados a traves de transferencias electronicas.-</t>
    </r>
  </si>
  <si>
    <r>
      <t xml:space="preserve">Al 31 de Diciembre del período fiscal 2022 y al 31 de Diciembre del periodo fiscal 2021, estas cuentas presentan los siguientes balance </t>
    </r>
    <r>
      <rPr>
        <b/>
        <sz val="12"/>
        <rFont val="Bookman Old Style"/>
        <family val="1"/>
      </rPr>
      <t>RD$1,824,816.20 y RD$2,574,980.64,</t>
    </r>
    <r>
      <rPr>
        <sz val="12"/>
        <rFont val="Bookman Old Style"/>
        <family val="1"/>
      </rPr>
      <t xml:space="preserve"> respectivamente. Este renglón está compuesto en su mayoría, por retenciones de Impuestos Sobre la Renta, ITBIS Retenidos, y Otras Retenciones, que en su mayoría eran de administraciones pasadas, el cual lo compensamos como lo establece el reglamento 293-11 de la DGII, debido a que era dejado de considerar al momento de registrar las entradas de diarios. El valor de </t>
    </r>
    <r>
      <rPr>
        <b/>
        <sz val="12"/>
        <rFont val="Bookman Old Style"/>
        <family val="1"/>
      </rPr>
      <t>RD$1,761,070.17,</t>
    </r>
    <r>
      <rPr>
        <sz val="12"/>
        <rFont val="Bookman Old Style"/>
        <family val="1"/>
      </rPr>
      <t xml:space="preserve"> la Cuenta Caja Chica por Reponer  es por recibos de caja chica desembolsados y no liquidados con sus respectivas facturas a la fecha, asi mismo el valor de </t>
    </r>
    <r>
      <rPr>
        <b/>
        <sz val="12"/>
        <rFont val="Bookman Old Style"/>
        <family val="1"/>
      </rPr>
      <t>RD$30,632.31</t>
    </r>
    <r>
      <rPr>
        <sz val="12"/>
        <rFont val="Bookman Old Style"/>
        <family val="1"/>
      </rPr>
      <t xml:space="preserve"> en la cuenta Pago en Exceso de Viviendas,  correspondes a los pagos realizados a través de descuentos a empleados públicos de distintas instituciones públicas que han sido beneficiados con contratos de financiamientos de viviendas  y al término de dicho contrato las instituciones han continuado descontando dicha cuota, por lo que estos valores al ingresar al Inavi representan un pasivo por un monto de </t>
    </r>
    <r>
      <rPr>
        <b/>
        <sz val="12"/>
        <rFont val="Bookman Old Style"/>
        <family val="1"/>
      </rPr>
      <t>RD$33,113.72</t>
    </r>
    <r>
      <rPr>
        <sz val="12"/>
        <rFont val="Bookman Old Style"/>
        <family val="1"/>
      </rPr>
      <t xml:space="preserve">. La variación total fue de </t>
    </r>
    <r>
      <rPr>
        <b/>
        <sz val="12"/>
        <rFont val="Bookman Old Style"/>
        <family val="1"/>
      </rPr>
      <t>RD$750,164.44</t>
    </r>
    <r>
      <rPr>
        <sz val="12"/>
        <rFont val="Bookman Old Style"/>
        <family val="1"/>
      </rPr>
      <t>.-</t>
    </r>
  </si>
  <si>
    <r>
      <t xml:space="preserve">Al 31 de Diciembre del período fiscal 2022 y 2021, esta cuenta presenta un balance de </t>
    </r>
    <r>
      <rPr>
        <b/>
        <sz val="12"/>
        <rFont val="Bookman Old Style"/>
        <family val="1"/>
      </rPr>
      <t>RD$859,228.78 y 223,824.36</t>
    </r>
    <r>
      <rPr>
        <sz val="12"/>
        <rFont val="Bookman Old Style"/>
        <family val="1"/>
      </rPr>
      <t>, este balance se origina por pagos que realizan algunas instituciones por diferentes conceptos transferidos a la cuenta unica del tesoro los cuales luego de ser identificados se transfieren a la cuenta corriente operacional.</t>
    </r>
  </si>
  <si>
    <r>
      <t xml:space="preserve">Al 31 Diciembre del período fiscal 2022 y 2021, estas cuentas presentan los siguientes balance </t>
    </r>
    <r>
      <rPr>
        <b/>
        <sz val="12"/>
        <rFont val="Bookman Old Style"/>
        <family val="1"/>
      </rPr>
      <t>RD$92,997,409.71</t>
    </r>
    <r>
      <rPr>
        <sz val="12"/>
        <rFont val="Bookman Old Style"/>
        <family val="1"/>
      </rPr>
      <t xml:space="preserve"> y </t>
    </r>
    <r>
      <rPr>
        <b/>
        <sz val="12"/>
        <rFont val="Bookman Old Style"/>
        <family val="1"/>
      </rPr>
      <t>RD$92,570,180.43</t>
    </r>
    <r>
      <rPr>
        <sz val="12"/>
        <rFont val="Bookman Old Style"/>
        <family val="1"/>
      </rPr>
      <t xml:space="preserve">, respectivamente. las variaciones corresponden a una disminución en las cuentas Plan de Retiro por un monto de </t>
    </r>
    <r>
      <rPr>
        <b/>
        <sz val="12"/>
        <rFont val="Bookman Old Style"/>
        <family val="1"/>
      </rPr>
      <t>RD$315,293.01</t>
    </r>
    <r>
      <rPr>
        <sz val="12"/>
        <rFont val="Bookman Old Style"/>
        <family val="1"/>
      </rPr>
      <t xml:space="preserve">, debido a que la institución provisionó el 7% establecido en los estatutos  y el mismo no se contemplo en las devoluciones de los aportes, así mismo el plan de retiro quedo obsoleto con la ley 87-01, con relación a la Cesantía tuvimos un incremento de </t>
    </r>
    <r>
      <rPr>
        <b/>
        <sz val="12"/>
        <rFont val="Bookman Old Style"/>
        <family val="1"/>
      </rPr>
      <t>RD$2,800,460.40</t>
    </r>
    <r>
      <rPr>
        <sz val="12"/>
        <rFont val="Bookman Old Style"/>
        <family val="1"/>
      </rPr>
      <t xml:space="preserve">, Invalidez una disminución de </t>
    </r>
    <r>
      <rPr>
        <b/>
        <sz val="12"/>
        <rFont val="Bookman Old Style"/>
        <family val="1"/>
      </rPr>
      <t>RD$180,000.00</t>
    </r>
    <r>
      <rPr>
        <sz val="12"/>
        <rFont val="Bookman Old Style"/>
        <family val="1"/>
      </rPr>
      <t xml:space="preserve">. Seguro de Vida una disminución de </t>
    </r>
    <r>
      <rPr>
        <b/>
        <sz val="12"/>
        <rFont val="Bookman Old Style"/>
        <family val="1"/>
      </rPr>
      <t>RD$785,360.04</t>
    </r>
    <r>
      <rPr>
        <sz val="12"/>
        <rFont val="Bookman Old Style"/>
        <family val="1"/>
      </rPr>
      <t xml:space="preserve">, Reclamaciones por Pagar Seguro Funerarios con una disminución de </t>
    </r>
    <r>
      <rPr>
        <b/>
        <sz val="12"/>
        <rFont val="Bookman Old Style"/>
        <family val="1"/>
      </rPr>
      <t>RD$959,200.00</t>
    </r>
    <r>
      <rPr>
        <sz val="12"/>
        <rFont val="Bookman Old Style"/>
        <family val="1"/>
      </rPr>
      <t>, La variación total fue de</t>
    </r>
    <r>
      <rPr>
        <b/>
        <sz val="12"/>
        <rFont val="Bookman Old Style"/>
        <family val="1"/>
      </rPr>
      <t xml:space="preserve"> RD$427,229.28.-</t>
    </r>
  </si>
  <si>
    <r>
      <rPr>
        <b/>
        <sz val="12"/>
        <rFont val="Bookman Old Style"/>
        <family val="1"/>
      </rPr>
      <t>Otros Ingresos</t>
    </r>
    <r>
      <rPr>
        <sz val="12"/>
        <rFont val="Bookman Old Style"/>
        <family val="1"/>
      </rPr>
      <t xml:space="preserve"> : Al 31 de Diciembre del periodo fiscal 2022 y 2021, estas cuentas presentan los siguietes balance </t>
    </r>
    <r>
      <rPr>
        <b/>
        <sz val="12"/>
        <rFont val="Bookman Old Style"/>
        <family val="1"/>
      </rPr>
      <t xml:space="preserve">RD$4,748,864.99 </t>
    </r>
    <r>
      <rPr>
        <sz val="12"/>
        <rFont val="Bookman Old Style"/>
        <family val="1"/>
      </rPr>
      <t>y</t>
    </r>
    <r>
      <rPr>
        <b/>
        <sz val="12"/>
        <rFont val="Bookman Old Style"/>
        <family val="1"/>
      </rPr>
      <t xml:space="preserve"> RD$2,250,253.14, </t>
    </r>
    <r>
      <rPr>
        <sz val="12"/>
        <rFont val="Bookman Old Style"/>
        <family val="1"/>
      </rPr>
      <t xml:space="preserve">respetivamente estos ingresos provienen de captación directa, reflejando una disminución en los servicios de salud por un monto de </t>
    </r>
    <r>
      <rPr>
        <b/>
        <sz val="12"/>
        <rFont val="Bookman Old Style"/>
        <family val="1"/>
      </rPr>
      <t>RD$754,831.00,</t>
    </r>
    <r>
      <rPr>
        <sz val="12"/>
        <rFont val="Bookman Old Style"/>
        <family val="1"/>
      </rPr>
      <t xml:space="preserve"> así como la cuenta de Otros ingresos no registrados años anteriores </t>
    </r>
    <r>
      <rPr>
        <b/>
        <sz val="12"/>
        <rFont val="Bookman Old Style"/>
        <family val="1"/>
      </rPr>
      <t>RD$859,834.43</t>
    </r>
    <r>
      <rPr>
        <sz val="12"/>
        <rFont val="Bookman Old Style"/>
        <family val="1"/>
      </rPr>
      <t xml:space="preserve">, este balance es producto de expedientes de invalidez pendientes que en curso de su ejecución pasaron a ser seguros de vidas y al estar los periodos cerrados no podíamos afectar el gasto. La cuenta de Ventas de Activos Fijos por un monto de </t>
    </r>
    <r>
      <rPr>
        <b/>
        <sz val="12"/>
        <rFont val="Bookman Old Style"/>
        <family val="1"/>
      </rPr>
      <t>RD$4,600,326.82</t>
    </r>
    <r>
      <rPr>
        <sz val="12"/>
        <rFont val="Bookman Old Style"/>
        <family val="1"/>
      </rPr>
      <t xml:space="preserve">, es producto de los traspasos definitivos de algunos solares propiedad de la institución. Para una variación total fue de </t>
    </r>
    <r>
      <rPr>
        <b/>
        <sz val="12"/>
        <rFont val="Bookman Old Style"/>
        <family val="1"/>
      </rPr>
      <t>RD$2,498,611.85.-</t>
    </r>
    <r>
      <rPr>
        <sz val="12"/>
        <rFont val="Bookman Old Style"/>
        <family val="1"/>
      </rPr>
      <t xml:space="preserve"> comparación con el año anterior. </t>
    </r>
  </si>
  <si>
    <r>
      <rPr>
        <b/>
        <sz val="12"/>
        <rFont val="Bookman Old Style"/>
        <family val="1"/>
      </rPr>
      <t>Suministro y Materiales :</t>
    </r>
    <r>
      <rPr>
        <sz val="12"/>
        <rFont val="Bookman Old Style"/>
        <family val="1"/>
      </rPr>
      <t xml:space="preserve"> Al 31 de Diciembre del periodo fiscal 2022 y 2021, estas cuentas presentan los siguientes balance </t>
    </r>
    <r>
      <rPr>
        <b/>
        <sz val="12"/>
        <rFont val="Bookman Old Style"/>
        <family val="1"/>
      </rPr>
      <t>RD$54,181,889.16 y RD$71,247,907.77</t>
    </r>
    <r>
      <rPr>
        <sz val="12"/>
        <rFont val="Bookman Old Style"/>
        <family val="1"/>
      </rPr>
      <t xml:space="preserve">, respectivamente. reflejando una un incremento en la cuenta de Alimentos y Productos Agroforestales por valor de </t>
    </r>
    <r>
      <rPr>
        <b/>
        <sz val="12"/>
        <rFont val="Bookman Old Style"/>
        <family val="1"/>
      </rPr>
      <t xml:space="preserve">RD$6,211,696.40 </t>
    </r>
    <r>
      <rPr>
        <sz val="12"/>
        <rFont val="Bookman Old Style"/>
        <family val="1"/>
      </rPr>
      <t>y una disminución en la cuenta Productos de Minerales Metalicos y No Metalicos por un monto de</t>
    </r>
    <r>
      <rPr>
        <b/>
        <sz val="12"/>
        <rFont val="Bookman Old Style"/>
        <family val="1"/>
      </rPr>
      <t xml:space="preserve"> RD$4,678,218.43, </t>
    </r>
    <r>
      <rPr>
        <sz val="12"/>
        <rFont val="Bookman Old Style"/>
        <family val="1"/>
      </rPr>
      <t>asi como en Productos Utiles Varios</t>
    </r>
    <r>
      <rPr>
        <b/>
        <sz val="12"/>
        <rFont val="Bookman Old Style"/>
        <family val="1"/>
      </rPr>
      <t xml:space="preserve"> </t>
    </r>
    <r>
      <rPr>
        <sz val="12"/>
        <rFont val="Bookman Old Style"/>
        <family val="1"/>
      </rPr>
      <t xml:space="preserve">por un monto de </t>
    </r>
    <r>
      <rPr>
        <b/>
        <sz val="12"/>
        <rFont val="Bookman Old Style"/>
        <family val="1"/>
      </rPr>
      <t xml:space="preserve">RD$16,184,428.47, </t>
    </r>
    <r>
      <rPr>
        <sz val="12"/>
        <rFont val="Bookman Old Style"/>
        <family val="1"/>
      </rPr>
      <t>para una variacion total de</t>
    </r>
    <r>
      <rPr>
        <b/>
        <sz val="12"/>
        <rFont val="Bookman Old Style"/>
        <family val="1"/>
      </rPr>
      <t xml:space="preserve"> RD$17,066,018.61, </t>
    </r>
    <r>
      <rPr>
        <sz val="12"/>
        <rFont val="Bookman Old Style"/>
        <family val="1"/>
      </rPr>
      <t xml:space="preserve">en comparación con el  año anterior. </t>
    </r>
  </si>
  <si>
    <r>
      <t>Otros Gastos</t>
    </r>
    <r>
      <rPr>
        <b/>
        <sz val="14"/>
        <rFont val="Bookman Old Style"/>
        <family val="1"/>
      </rPr>
      <t>:</t>
    </r>
    <r>
      <rPr>
        <sz val="14"/>
        <rFont val="Bookman Old Style"/>
        <family val="1"/>
      </rPr>
      <t xml:space="preserve"> al 31 de Diciembre del periodo fiscal 2022 y 2021, estas cuentas presentan los siguientes balances </t>
    </r>
    <r>
      <rPr>
        <b/>
        <sz val="14"/>
        <rFont val="Bookman Old Style"/>
        <family val="1"/>
      </rPr>
      <t>RD$149,153,610.75 y RD$132,027,315.79</t>
    </r>
    <r>
      <rPr>
        <sz val="14"/>
        <rFont val="Bookman Old Style"/>
        <family val="1"/>
      </rPr>
      <t xml:space="preserve"> respectivamente reflejando un incremento en los Servicios Básicos de </t>
    </r>
    <r>
      <rPr>
        <b/>
        <sz val="14"/>
        <rFont val="Bookman Old Style"/>
        <family val="1"/>
      </rPr>
      <t>RD$4,661,210.71</t>
    </r>
    <r>
      <rPr>
        <sz val="14"/>
        <rFont val="Bookman Old Style"/>
        <family val="1"/>
      </rPr>
      <t>,</t>
    </r>
    <r>
      <rPr>
        <b/>
        <sz val="14"/>
        <rFont val="Bookman Old Style"/>
        <family val="1"/>
      </rPr>
      <t xml:space="preserve"> </t>
    </r>
    <r>
      <rPr>
        <sz val="14"/>
        <rFont val="Bookman Old Style"/>
        <family val="1"/>
      </rPr>
      <t xml:space="preserve">así como una dismunución en la cuenta de Publicidad Impresión y Encuadernación por un monto de </t>
    </r>
    <r>
      <rPr>
        <b/>
        <sz val="14"/>
        <rFont val="Bookman Old Style"/>
        <family val="1"/>
      </rPr>
      <t>RD$4,627,016.80</t>
    </r>
    <r>
      <rPr>
        <sz val="14"/>
        <rFont val="Bookman Old Style"/>
        <family val="1"/>
      </rPr>
      <t xml:space="preserve">, incremento en la Cuentas  de Conservación, Reparación Menores y Construcciones por valor de </t>
    </r>
    <r>
      <rPr>
        <b/>
        <sz val="14"/>
        <rFont val="Bookman Old Style"/>
        <family val="1"/>
      </rPr>
      <t>RD$6,159,090.54</t>
    </r>
    <r>
      <rPr>
        <sz val="14"/>
        <rFont val="Bookman Old Style"/>
        <family val="1"/>
      </rPr>
      <t xml:space="preserve"> y  una disminución en Otros servicios no personales por valor de</t>
    </r>
    <r>
      <rPr>
        <b/>
        <sz val="14"/>
        <rFont val="Bookman Old Style"/>
        <family val="1"/>
      </rPr>
      <t xml:space="preserve"> RD$5,516,255.56, </t>
    </r>
    <r>
      <rPr>
        <sz val="14"/>
        <rFont val="Bookman Old Style"/>
        <family val="1"/>
      </rPr>
      <t>la cuenta alquileres y rentas incremento en</t>
    </r>
    <r>
      <rPr>
        <b/>
        <sz val="14"/>
        <rFont val="Bookman Old Style"/>
        <family val="1"/>
      </rPr>
      <t xml:space="preserve"> RD$2,569,867.72, </t>
    </r>
    <r>
      <rPr>
        <sz val="14"/>
        <rFont val="Bookman Old Style"/>
        <family val="1"/>
      </rPr>
      <t xml:space="preserve">debido al contrato de dos autobuses para el transporte del personal por tal razón podemos observar una variación total de </t>
    </r>
    <r>
      <rPr>
        <b/>
        <sz val="14"/>
        <rFont val="Bookman Old Style"/>
        <family val="1"/>
      </rPr>
      <t>RD$17,126,294.96.</t>
    </r>
    <r>
      <rPr>
        <sz val="14"/>
        <rFont val="Bookman Old Style"/>
        <family val="1"/>
      </rPr>
      <t>-</t>
    </r>
    <r>
      <rPr>
        <b/>
        <sz val="14"/>
        <rFont val="Bookman Old Style"/>
        <family val="1"/>
      </rPr>
      <t xml:space="preserve"> </t>
    </r>
  </si>
  <si>
    <t>Prop. Planta y equipos neto 2022</t>
  </si>
  <si>
    <t>Nota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</si>
</sst>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_-* #.##0.00\ _€_-;\-* #.##0.00\ _€_-;_-* &quot;-&quot;??\ _€_-;_-@_-"/>
  </numFmts>
  <fonts count="26" x14ac:knownFonts="1">
    <font>
      <sz val="10"/>
      <name val="Bookman Old Style"/>
    </font>
    <font>
      <sz val="11"/>
      <color theme="1"/>
      <name val="Calibri"/>
      <family val="2"/>
      <scheme val="minor"/>
    </font>
    <font>
      <sz val="10"/>
      <name val="Bookman Old Style"/>
      <family val="1"/>
    </font>
    <font>
      <i/>
      <sz val="10"/>
      <name val="Bookman Old Style"/>
      <family val="1"/>
    </font>
    <font>
      <b/>
      <i/>
      <sz val="10"/>
      <name val="Bookman Old Style"/>
      <family val="1"/>
    </font>
    <font>
      <i/>
      <sz val="11"/>
      <name val="Bookman Old Style"/>
      <family val="1"/>
    </font>
    <font>
      <b/>
      <i/>
      <sz val="11"/>
      <name val="Bookman Old Style"/>
      <family val="1"/>
    </font>
    <font>
      <b/>
      <sz val="10"/>
      <name val="Bookman Old Style"/>
      <family val="1"/>
    </font>
    <font>
      <b/>
      <sz val="11"/>
      <name val="Bookman Old Style"/>
      <family val="1"/>
    </font>
    <font>
      <sz val="11"/>
      <name val="Bookman Old Style"/>
      <family val="1"/>
    </font>
    <font>
      <b/>
      <sz val="12"/>
      <name val="Bookman Old Style"/>
      <family val="1"/>
    </font>
    <font>
      <sz val="12"/>
      <name val="Bookman Old Style"/>
      <family val="1"/>
    </font>
    <font>
      <sz val="12"/>
      <name val="Symbol"/>
      <family val="1"/>
      <charset val="2"/>
    </font>
    <font>
      <b/>
      <i/>
      <sz val="12"/>
      <name val="Bookman Old Style"/>
      <family val="1"/>
    </font>
    <font>
      <i/>
      <sz val="12"/>
      <name val="Bookman Old Style"/>
      <family val="1"/>
    </font>
    <font>
      <sz val="7"/>
      <name val="Times New Roman"/>
      <family val="1"/>
    </font>
    <font>
      <sz val="10"/>
      <name val="Bookman Old Style"/>
      <family val="1"/>
    </font>
    <font>
      <sz val="14"/>
      <name val="Bookman Old Style"/>
      <family val="1"/>
    </font>
    <font>
      <i/>
      <sz val="14"/>
      <name val="Bookman Old Style"/>
      <family val="1"/>
    </font>
    <font>
      <b/>
      <i/>
      <sz val="14"/>
      <name val="Bookman Old Style"/>
      <family val="1"/>
    </font>
    <font>
      <b/>
      <sz val="14"/>
      <name val="Bookman Old Style"/>
      <family val="1"/>
    </font>
    <font>
      <sz val="12"/>
      <name val="Times New Roman"/>
      <family val="1"/>
    </font>
    <font>
      <b/>
      <sz val="10"/>
      <name val="Cambria"/>
      <family val="1"/>
      <scheme val="major"/>
    </font>
    <font>
      <sz val="10"/>
      <name val="Cambria"/>
      <family val="1"/>
      <scheme val="major"/>
    </font>
    <font>
      <sz val="11"/>
      <name val="Cambria"/>
      <family val="1"/>
      <scheme val="major"/>
    </font>
    <font>
      <sz val="10"/>
      <color rgb="FFFF0000"/>
      <name val="Bookman Old Style"/>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0" fontId="16" fillId="0" borderId="0"/>
    <xf numFmtId="0" fontId="1" fillId="0" borderId="0"/>
  </cellStyleXfs>
  <cellXfs count="156">
    <xf numFmtId="0" fontId="0" fillId="0" borderId="0" xfId="0"/>
    <xf numFmtId="0" fontId="3" fillId="0" borderId="0" xfId="0" applyFont="1"/>
    <xf numFmtId="43" fontId="3" fillId="0" borderId="0" xfId="0" applyNumberFormat="1" applyFont="1"/>
    <xf numFmtId="0" fontId="4" fillId="0" borderId="0" xfId="0" applyFont="1"/>
    <xf numFmtId="43" fontId="3" fillId="0" borderId="1" xfId="0" applyNumberFormat="1" applyFont="1" applyBorder="1"/>
    <xf numFmtId="0" fontId="4" fillId="0" borderId="0" xfId="0" applyFont="1" applyAlignment="1">
      <alignment horizontal="justify"/>
    </xf>
    <xf numFmtId="0" fontId="3" fillId="0" borderId="0" xfId="0" applyFont="1" applyAlignment="1">
      <alignment horizontal="justify"/>
    </xf>
    <xf numFmtId="43" fontId="4" fillId="0" borderId="0" xfId="0" applyNumberFormat="1" applyFont="1" applyAlignment="1">
      <alignment horizontal="right"/>
    </xf>
    <xf numFmtId="43" fontId="4" fillId="0" borderId="2" xfId="0" applyNumberFormat="1" applyFont="1" applyBorder="1" applyAlignment="1">
      <alignment horizontal="right"/>
    </xf>
    <xf numFmtId="0" fontId="7" fillId="0" borderId="0" xfId="0" applyFont="1"/>
    <xf numFmtId="0" fontId="11" fillId="0" borderId="0" xfId="0" applyFont="1"/>
    <xf numFmtId="0" fontId="12" fillId="0" borderId="0" xfId="0" applyFont="1" applyAlignment="1">
      <alignment horizontal="left" indent="3"/>
    </xf>
    <xf numFmtId="0" fontId="14" fillId="0" borderId="0" xfId="0" applyFont="1"/>
    <xf numFmtId="0" fontId="13" fillId="0" borderId="0" xfId="0" applyFont="1" applyAlignment="1">
      <alignment horizontal="justify"/>
    </xf>
    <xf numFmtId="0" fontId="14" fillId="0" borderId="0" xfId="0" applyFont="1" applyAlignment="1">
      <alignment horizontal="justify"/>
    </xf>
    <xf numFmtId="43" fontId="14" fillId="0" borderId="0" xfId="0" applyNumberFormat="1" applyFont="1"/>
    <xf numFmtId="43" fontId="14" fillId="0" borderId="0" xfId="0" applyNumberFormat="1" applyFont="1" applyAlignment="1">
      <alignment horizontal="justify"/>
    </xf>
    <xf numFmtId="4" fontId="11" fillId="0" borderId="0" xfId="0" applyNumberFormat="1" applyFont="1"/>
    <xf numFmtId="43" fontId="3" fillId="0" borderId="0" xfId="1" applyFont="1"/>
    <xf numFmtId="43" fontId="14" fillId="0" borderId="1" xfId="0" applyNumberFormat="1" applyFont="1" applyBorder="1"/>
    <xf numFmtId="0" fontId="6" fillId="0" borderId="0" xfId="0" applyFont="1" applyAlignment="1">
      <alignment horizontal="justify"/>
    </xf>
    <xf numFmtId="43" fontId="5" fillId="0" borderId="0" xfId="0" applyNumberFormat="1" applyFont="1"/>
    <xf numFmtId="0" fontId="9" fillId="0" borderId="0" xfId="0" applyFont="1"/>
    <xf numFmtId="0" fontId="4" fillId="0" borderId="0" xfId="0" applyFont="1" applyAlignment="1">
      <alignment horizontal="center"/>
    </xf>
    <xf numFmtId="0" fontId="17" fillId="0" borderId="0" xfId="0" applyFont="1"/>
    <xf numFmtId="0" fontId="6" fillId="0" borderId="0" xfId="0" applyFont="1"/>
    <xf numFmtId="0" fontId="13" fillId="0" borderId="0" xfId="0" applyFont="1"/>
    <xf numFmtId="0" fontId="10" fillId="0" borderId="0" xfId="0" applyFont="1"/>
    <xf numFmtId="43" fontId="13" fillId="0" borderId="2" xfId="0" applyNumberFormat="1" applyFont="1" applyBorder="1"/>
    <xf numFmtId="4" fontId="10" fillId="0" borderId="2" xfId="0" applyNumberFormat="1" applyFont="1" applyBorder="1"/>
    <xf numFmtId="43" fontId="14" fillId="0" borderId="1" xfId="0" applyNumberFormat="1" applyFont="1" applyBorder="1" applyAlignment="1">
      <alignment horizontal="right"/>
    </xf>
    <xf numFmtId="43" fontId="11" fillId="0" borderId="0" xfId="0" applyNumberFormat="1" applyFont="1"/>
    <xf numFmtId="43" fontId="13" fillId="0" borderId="0" xfId="0" applyNumberFormat="1" applyFont="1"/>
    <xf numFmtId="4" fontId="10" fillId="0" borderId="0" xfId="0" applyNumberFormat="1" applyFont="1"/>
    <xf numFmtId="0" fontId="13" fillId="0" borderId="0" xfId="0" applyFont="1" applyAlignment="1">
      <alignment horizontal="center"/>
    </xf>
    <xf numFmtId="0" fontId="14" fillId="0" borderId="0" xfId="0" applyFont="1" applyAlignment="1">
      <alignment horizontal="center"/>
    </xf>
    <xf numFmtId="43" fontId="6" fillId="0" borderId="0" xfId="0" applyNumberFormat="1" applyFont="1" applyAlignment="1">
      <alignment horizontal="right"/>
    </xf>
    <xf numFmtId="0" fontId="18" fillId="0" borderId="0" xfId="0" applyFont="1"/>
    <xf numFmtId="0" fontId="19" fillId="0" borderId="0" xfId="0" applyFont="1"/>
    <xf numFmtId="43" fontId="14" fillId="0" borderId="0" xfId="0" applyNumberFormat="1" applyFont="1" applyAlignment="1">
      <alignment horizontal="right"/>
    </xf>
    <xf numFmtId="43" fontId="10" fillId="0" borderId="2" xfId="0" applyNumberFormat="1" applyFont="1" applyBorder="1"/>
    <xf numFmtId="0" fontId="2" fillId="0" borderId="0" xfId="0" applyFont="1"/>
    <xf numFmtId="4" fontId="8" fillId="0" borderId="0" xfId="0" applyNumberFormat="1" applyFont="1"/>
    <xf numFmtId="0" fontId="4" fillId="0" borderId="0" xfId="0" applyFont="1" applyAlignment="1">
      <alignment horizontal="right"/>
    </xf>
    <xf numFmtId="0" fontId="19" fillId="0" borderId="0" xfId="0" applyFont="1" applyAlignment="1">
      <alignment horizontal="right"/>
    </xf>
    <xf numFmtId="43" fontId="2" fillId="0" borderId="0" xfId="0" applyNumberFormat="1" applyFont="1"/>
    <xf numFmtId="49" fontId="11" fillId="0" borderId="0" xfId="0" applyNumberFormat="1" applyFont="1" applyAlignment="1">
      <alignment horizontal="center"/>
    </xf>
    <xf numFmtId="49" fontId="2" fillId="0" borderId="0" xfId="0" applyNumberFormat="1" applyFont="1" applyAlignment="1">
      <alignment horizontal="center"/>
    </xf>
    <xf numFmtId="43" fontId="7" fillId="0" borderId="0" xfId="0" applyNumberFormat="1" applyFont="1"/>
    <xf numFmtId="165" fontId="2" fillId="0" borderId="0" xfId="0" applyNumberFormat="1" applyFont="1"/>
    <xf numFmtId="0" fontId="13" fillId="0" borderId="0" xfId="0" applyFont="1" applyAlignment="1">
      <alignment horizontal="right"/>
    </xf>
    <xf numFmtId="49" fontId="10" fillId="0" borderId="0" xfId="0" applyNumberFormat="1" applyFont="1" applyAlignment="1">
      <alignment horizontal="center"/>
    </xf>
    <xf numFmtId="43" fontId="10" fillId="0" borderId="0" xfId="0" applyNumberFormat="1" applyFont="1"/>
    <xf numFmtId="43" fontId="13" fillId="0" borderId="0" xfId="0" applyNumberFormat="1" applyFont="1" applyAlignment="1">
      <alignment horizontal="justify"/>
    </xf>
    <xf numFmtId="164" fontId="13" fillId="0" borderId="0" xfId="0" applyNumberFormat="1" applyFont="1" applyAlignment="1">
      <alignment horizontal="right"/>
    </xf>
    <xf numFmtId="43" fontId="10" fillId="0" borderId="4" xfId="0" applyNumberFormat="1" applyFont="1" applyBorder="1"/>
    <xf numFmtId="43" fontId="13" fillId="0" borderId="1" xfId="0" applyNumberFormat="1" applyFont="1" applyBorder="1"/>
    <xf numFmtId="0" fontId="14" fillId="0" borderId="0" xfId="0" applyFont="1" applyAlignment="1">
      <alignment horizontal="right"/>
    </xf>
    <xf numFmtId="4" fontId="10" fillId="0" borderId="2" xfId="0" applyNumberFormat="1" applyFont="1" applyBorder="1" applyAlignment="1">
      <alignment horizontal="right"/>
    </xf>
    <xf numFmtId="43" fontId="13" fillId="0" borderId="2" xfId="0" applyNumberFormat="1" applyFont="1" applyBorder="1" applyAlignment="1">
      <alignment horizontal="justify"/>
    </xf>
    <xf numFmtId="43" fontId="14" fillId="0" borderId="0" xfId="1" applyFont="1"/>
    <xf numFmtId="43" fontId="14" fillId="0" borderId="0" xfId="1" applyFont="1" applyFill="1" applyAlignment="1">
      <alignment horizontal="right"/>
    </xf>
    <xf numFmtId="43" fontId="13" fillId="0" borderId="4" xfId="0" applyNumberFormat="1" applyFont="1" applyBorder="1"/>
    <xf numFmtId="43" fontId="13" fillId="0" borderId="4" xfId="0" applyNumberFormat="1" applyFont="1" applyBorder="1" applyAlignment="1">
      <alignment horizontal="justify"/>
    </xf>
    <xf numFmtId="43" fontId="10" fillId="0" borderId="2" xfId="1" applyFont="1" applyBorder="1"/>
    <xf numFmtId="49" fontId="11" fillId="0" borderId="0" xfId="0" applyNumberFormat="1" applyFont="1" applyAlignment="1">
      <alignment horizontal="right"/>
    </xf>
    <xf numFmtId="0" fontId="11" fillId="0" borderId="0" xfId="0" applyFont="1" applyAlignment="1">
      <alignment horizontal="right"/>
    </xf>
    <xf numFmtId="43" fontId="13" fillId="0" borderId="2" xfId="0" applyNumberFormat="1" applyFont="1" applyBorder="1" applyAlignment="1">
      <alignment horizontal="right"/>
    </xf>
    <xf numFmtId="4" fontId="10" fillId="0" borderId="3" xfId="0" applyNumberFormat="1" applyFont="1" applyBorder="1"/>
    <xf numFmtId="4" fontId="14" fillId="0" borderId="0" xfId="0" applyNumberFormat="1" applyFont="1"/>
    <xf numFmtId="0" fontId="14" fillId="0" borderId="0" xfId="0" applyFont="1" applyAlignment="1">
      <alignment horizontal="left"/>
    </xf>
    <xf numFmtId="0" fontId="13" fillId="0" borderId="0" xfId="0" applyFont="1" applyAlignment="1">
      <alignment horizontal="justify" vertical="center"/>
    </xf>
    <xf numFmtId="49" fontId="17" fillId="0" borderId="0" xfId="0" applyNumberFormat="1" applyFont="1" applyAlignment="1">
      <alignment horizontal="center"/>
    </xf>
    <xf numFmtId="0" fontId="19" fillId="0" borderId="0" xfId="0" applyFont="1" applyAlignment="1">
      <alignment horizontal="left"/>
    </xf>
    <xf numFmtId="0" fontId="18" fillId="0" borderId="0" xfId="0" applyFont="1" applyAlignment="1">
      <alignment horizontal="right"/>
    </xf>
    <xf numFmtId="0" fontId="18" fillId="0" borderId="0" xfId="0" applyFont="1" applyAlignment="1">
      <alignment horizontal="left"/>
    </xf>
    <xf numFmtId="43" fontId="18" fillId="0" borderId="0" xfId="0" applyNumberFormat="1" applyFont="1" applyAlignment="1">
      <alignment horizontal="right"/>
    </xf>
    <xf numFmtId="43" fontId="18" fillId="0" borderId="0" xfId="0" applyNumberFormat="1" applyFont="1"/>
    <xf numFmtId="43" fontId="18" fillId="0" borderId="0" xfId="1" applyFont="1" applyAlignment="1">
      <alignment horizontal="right"/>
    </xf>
    <xf numFmtId="43" fontId="18" fillId="0" borderId="0" xfId="1" applyFont="1"/>
    <xf numFmtId="4" fontId="18" fillId="0" borderId="0" xfId="0" applyNumberFormat="1" applyFont="1" applyAlignment="1">
      <alignment horizontal="right"/>
    </xf>
    <xf numFmtId="43" fontId="18" fillId="0" borderId="1" xfId="0" applyNumberFormat="1" applyFont="1" applyBorder="1" applyAlignment="1">
      <alignment horizontal="right"/>
    </xf>
    <xf numFmtId="43" fontId="18" fillId="0" borderId="1" xfId="0" applyNumberFormat="1" applyFont="1" applyBorder="1"/>
    <xf numFmtId="43" fontId="19" fillId="0" borderId="2" xfId="0" applyNumberFormat="1" applyFont="1" applyBorder="1" applyAlignment="1">
      <alignment horizontal="right"/>
    </xf>
    <xf numFmtId="0" fontId="8" fillId="0" borderId="0" xfId="0" applyFont="1"/>
    <xf numFmtId="0" fontId="11" fillId="0" borderId="0" xfId="0" applyFont="1" applyAlignment="1">
      <alignment vertical="justify" wrapText="1"/>
    </xf>
    <xf numFmtId="43" fontId="5" fillId="0" borderId="0" xfId="0" applyNumberFormat="1" applyFont="1" applyAlignment="1">
      <alignment horizontal="justify"/>
    </xf>
    <xf numFmtId="43" fontId="13" fillId="0" borderId="0" xfId="0" applyNumberFormat="1" applyFont="1" applyAlignment="1">
      <alignment horizontal="right"/>
    </xf>
    <xf numFmtId="4" fontId="13" fillId="0" borderId="1" xfId="0" applyNumberFormat="1" applyFont="1" applyBorder="1"/>
    <xf numFmtId="4" fontId="14" fillId="0" borderId="1" xfId="0" applyNumberFormat="1" applyFont="1" applyBorder="1"/>
    <xf numFmtId="4" fontId="13" fillId="0" borderId="2" xfId="0" applyNumberFormat="1" applyFont="1" applyBorder="1"/>
    <xf numFmtId="49" fontId="7"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justify"/>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wrapText="1"/>
    </xf>
    <xf numFmtId="0" fontId="3" fillId="0" borderId="0" xfId="0" applyFont="1" applyAlignment="1">
      <alignment horizontal="center"/>
    </xf>
    <xf numFmtId="0" fontId="10" fillId="0" borderId="0" xfId="0" applyFont="1" applyAlignment="1">
      <alignment horizontal="right"/>
    </xf>
    <xf numFmtId="43" fontId="14" fillId="0" borderId="0" xfId="1" applyFont="1" applyAlignment="1">
      <alignment horizontal="right"/>
    </xf>
    <xf numFmtId="43" fontId="11" fillId="0" borderId="0" xfId="1" applyFont="1"/>
    <xf numFmtId="43" fontId="2" fillId="0" borderId="0" xfId="1" applyFont="1"/>
    <xf numFmtId="0" fontId="22" fillId="0" borderId="0" xfId="0" applyFont="1" applyAlignment="1">
      <alignment horizontal="center" wrapText="1"/>
    </xf>
    <xf numFmtId="0" fontId="23" fillId="0" borderId="0" xfId="0" applyFont="1" applyAlignment="1">
      <alignment horizontal="center" wrapText="1"/>
    </xf>
    <xf numFmtId="43" fontId="22" fillId="0" borderId="0" xfId="1" applyFont="1" applyBorder="1"/>
    <xf numFmtId="0" fontId="22" fillId="0" borderId="0" xfId="0" applyFont="1" applyAlignment="1">
      <alignment wrapText="1"/>
    </xf>
    <xf numFmtId="43" fontId="23" fillId="0" borderId="0" xfId="1" applyFont="1" applyBorder="1"/>
    <xf numFmtId="4" fontId="23" fillId="0" borderId="0" xfId="1" applyNumberFormat="1" applyFont="1" applyFill="1" applyBorder="1"/>
    <xf numFmtId="0" fontId="23" fillId="0" borderId="0" xfId="0" applyFont="1" applyAlignment="1">
      <alignment wrapText="1"/>
    </xf>
    <xf numFmtId="0" fontId="24" fillId="0" borderId="0" xfId="0" applyFont="1" applyAlignment="1">
      <alignment wrapText="1"/>
    </xf>
    <xf numFmtId="4" fontId="2" fillId="0" borderId="0" xfId="0" applyNumberFormat="1" applyFont="1"/>
    <xf numFmtId="43" fontId="25" fillId="0" borderId="0" xfId="1" applyFont="1"/>
    <xf numFmtId="0" fontId="3" fillId="0" borderId="0" xfId="0" applyFont="1" applyFill="1" applyAlignment="1">
      <alignment horizontal="justify"/>
    </xf>
    <xf numFmtId="0" fontId="18" fillId="0" borderId="0" xfId="0" applyFont="1" applyFill="1" applyAlignment="1">
      <alignment horizontal="left"/>
    </xf>
    <xf numFmtId="0" fontId="17" fillId="0" borderId="0" xfId="0" applyFont="1" applyFill="1"/>
    <xf numFmtId="4" fontId="18" fillId="0" borderId="0" xfId="0" applyNumberFormat="1" applyFont="1" applyFill="1" applyAlignment="1">
      <alignment horizontal="right"/>
    </xf>
    <xf numFmtId="0" fontId="4" fillId="0" borderId="0" xfId="0" applyFont="1" applyFill="1" applyAlignment="1">
      <alignment horizontal="justify"/>
    </xf>
    <xf numFmtId="0" fontId="22" fillId="0" borderId="0" xfId="0" applyFont="1" applyFill="1" applyAlignment="1">
      <alignment horizontal="center" wrapText="1"/>
    </xf>
    <xf numFmtId="0" fontId="2" fillId="0" borderId="0" xfId="0" applyFont="1" applyFill="1"/>
    <xf numFmtId="49" fontId="2" fillId="0" borderId="0" xfId="0" applyNumberFormat="1" applyFont="1" applyFill="1" applyAlignment="1">
      <alignment horizontal="center"/>
    </xf>
    <xf numFmtId="0" fontId="22" fillId="0" borderId="0" xfId="0" applyFont="1" applyFill="1" applyAlignment="1">
      <alignment wrapText="1"/>
    </xf>
    <xf numFmtId="43" fontId="22" fillId="0" borderId="0" xfId="1" applyFont="1" applyFill="1" applyBorder="1"/>
    <xf numFmtId="43" fontId="7" fillId="0" borderId="0" xfId="0" applyNumberFormat="1" applyFont="1" applyFill="1"/>
    <xf numFmtId="0" fontId="23" fillId="0" borderId="0" xfId="0" applyFont="1" applyFill="1" applyAlignment="1">
      <alignment wrapText="1"/>
    </xf>
    <xf numFmtId="43" fontId="23" fillId="0" borderId="0" xfId="1" applyFont="1" applyFill="1" applyBorder="1"/>
    <xf numFmtId="0" fontId="7" fillId="0" borderId="0" xfId="0" applyFont="1" applyFill="1"/>
    <xf numFmtId="49" fontId="7" fillId="0" borderId="0" xfId="0" applyNumberFormat="1" applyFont="1" applyFill="1" applyAlignment="1">
      <alignment horizontal="center"/>
    </xf>
    <xf numFmtId="43" fontId="2" fillId="0" borderId="0" xfId="0" applyNumberFormat="1" applyFont="1" applyFill="1"/>
    <xf numFmtId="0" fontId="14" fillId="0" borderId="0" xfId="0" applyFont="1" applyFill="1" applyAlignment="1">
      <alignment horizontal="justify"/>
    </xf>
    <xf numFmtId="0" fontId="11" fillId="0" borderId="0" xfId="0" applyFont="1" applyFill="1"/>
    <xf numFmtId="0" fontId="2" fillId="0" borderId="0" xfId="0" applyFont="1" applyFill="1" applyBorder="1"/>
    <xf numFmtId="0" fontId="2" fillId="0" borderId="0" xfId="0" applyFont="1" applyFill="1" applyBorder="1" applyAlignment="1">
      <alignment horizontal="center"/>
    </xf>
    <xf numFmtId="43" fontId="2" fillId="0" borderId="0" xfId="1" applyFont="1" applyFill="1" applyBorder="1"/>
    <xf numFmtId="4" fontId="2" fillId="0" borderId="0" xfId="0" applyNumberFormat="1" applyFont="1" applyFill="1" applyBorder="1"/>
    <xf numFmtId="43" fontId="10" fillId="0" borderId="2" xfId="0" applyNumberFormat="1" applyFont="1" applyFill="1" applyBorder="1"/>
    <xf numFmtId="0" fontId="2" fillId="0" borderId="0" xfId="0" applyFont="1" applyBorder="1"/>
    <xf numFmtId="43" fontId="2" fillId="0" borderId="0" xfId="1" applyFont="1" applyBorder="1"/>
    <xf numFmtId="43" fontId="2" fillId="0" borderId="0" xfId="1" applyFont="1" applyFill="1"/>
    <xf numFmtId="43" fontId="14" fillId="0" borderId="0" xfId="0" applyNumberFormat="1" applyFont="1" applyFill="1"/>
    <xf numFmtId="0" fontId="13" fillId="0" borderId="0" xfId="0" applyFont="1" applyFill="1" applyAlignment="1">
      <alignment horizontal="right"/>
    </xf>
    <xf numFmtId="4" fontId="10" fillId="0" borderId="2" xfId="0" applyNumberFormat="1" applyFont="1" applyFill="1" applyBorder="1"/>
    <xf numFmtId="4" fontId="10" fillId="0" borderId="0" xfId="0" applyNumberFormat="1" applyFont="1" applyFill="1"/>
    <xf numFmtId="4" fontId="13" fillId="0" borderId="2" xfId="0" applyNumberFormat="1" applyFont="1" applyFill="1" applyBorder="1" applyAlignment="1">
      <alignment horizontal="right"/>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1" fillId="0" borderId="0" xfId="0" applyFont="1" applyAlignment="1">
      <alignment horizontal="left" vertical="justify" wrapText="1"/>
    </xf>
    <xf numFmtId="0" fontId="11" fillId="0" borderId="0" xfId="0" applyFont="1" applyAlignment="1">
      <alignment horizontal="left" vertical="center" wrapText="1"/>
    </xf>
    <xf numFmtId="0" fontId="11" fillId="0" borderId="0" xfId="0" applyFont="1" applyAlignment="1">
      <alignment horizontal="left" vertical="justify"/>
    </xf>
    <xf numFmtId="0" fontId="17" fillId="0" borderId="0" xfId="0" applyFont="1" applyAlignment="1">
      <alignment horizontal="left" vertical="justify" wrapText="1"/>
    </xf>
    <xf numFmtId="0" fontId="14" fillId="0" borderId="0" xfId="0" applyFont="1" applyAlignment="1">
      <alignment horizontal="left" vertical="top" wrapText="1"/>
    </xf>
    <xf numFmtId="0" fontId="3" fillId="0" borderId="0" xfId="0" applyFont="1" applyAlignment="1">
      <alignment horizontal="center"/>
    </xf>
    <xf numFmtId="0" fontId="11" fillId="0" borderId="0" xfId="0" applyFont="1" applyAlignment="1">
      <alignment horizontal="left" wrapText="1"/>
    </xf>
    <xf numFmtId="0" fontId="14" fillId="0" borderId="0" xfId="0" applyFont="1" applyAlignment="1">
      <alignment horizontal="left" vertical="justify"/>
    </xf>
    <xf numFmtId="0" fontId="11" fillId="0" borderId="0" xfId="0" applyFont="1" applyAlignment="1">
      <alignment wrapText="1"/>
    </xf>
    <xf numFmtId="0" fontId="11" fillId="0" borderId="0" xfId="0" applyFont="1" applyAlignment="1">
      <alignment horizontal="justify" vertical="justify" wrapText="1"/>
    </xf>
  </cellXfs>
  <cellStyles count="4">
    <cellStyle name="Millares"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136072</xdr:rowOff>
    </xdr:from>
    <xdr:to>
      <xdr:col>0</xdr:col>
      <xdr:colOff>1333500</xdr:colOff>
      <xdr:row>6</xdr:row>
      <xdr:rowOff>195449</xdr:rowOff>
    </xdr:to>
    <xdr:pic>
      <xdr:nvPicPr>
        <xdr:cNvPr id="3" name="Imagen 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36072"/>
          <a:ext cx="1047750" cy="124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52668</xdr:colOff>
      <xdr:row>1122</xdr:row>
      <xdr:rowOff>22411</xdr:rowOff>
    </xdr:from>
    <xdr:to>
      <xdr:col>0</xdr:col>
      <xdr:colOff>1233768</xdr:colOff>
      <xdr:row>1127</xdr:row>
      <xdr:rowOff>168652</xdr:rowOff>
    </xdr:to>
    <xdr:pic>
      <xdr:nvPicPr>
        <xdr:cNvPr id="4" name="Imagen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68" y="374298882"/>
          <a:ext cx="1181100" cy="1210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0</xdr:col>
      <xdr:colOff>1435100</xdr:colOff>
      <xdr:row>10</xdr:row>
      <xdr:rowOff>19050</xdr:rowOff>
    </xdr:to>
    <xdr:pic>
      <xdr:nvPicPr>
        <xdr:cNvPr id="4" name="Imagen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3250"/>
          <a:ext cx="1435100" cy="1479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151"/>
  <sheetViews>
    <sheetView tabSelected="1" view="pageBreakPreview" topLeftCell="A838" zoomScale="70" zoomScaleNormal="90" zoomScaleSheetLayoutView="70" workbookViewId="0">
      <selection activeCell="G893" sqref="G893"/>
    </sheetView>
  </sheetViews>
  <sheetFormatPr baseColWidth="10" defaultRowHeight="15" x14ac:dyDescent="0.3"/>
  <cols>
    <col min="1" max="1" width="41.5" style="41" customWidth="1"/>
    <col min="2" max="2" width="19.75" style="41" customWidth="1"/>
    <col min="3" max="3" width="3.125" style="41" customWidth="1"/>
    <col min="4" max="4" width="24.625" style="41" bestFit="1" customWidth="1"/>
    <col min="5" max="5" width="2.125" style="47" customWidth="1"/>
    <col min="6" max="6" width="0.625" style="41" customWidth="1"/>
    <col min="7" max="7" width="24.625" style="41" bestFit="1" customWidth="1"/>
    <col min="8" max="8" width="19" style="41" bestFit="1" customWidth="1"/>
    <col min="9" max="9" width="22.875" style="41" customWidth="1"/>
    <col min="10" max="10" width="16.875" style="41" bestFit="1" customWidth="1"/>
    <col min="11" max="11" width="16.25" style="41" bestFit="1" customWidth="1"/>
    <col min="12" max="12" width="15.625" style="41" bestFit="1" customWidth="1"/>
    <col min="13" max="14" width="11" style="41"/>
    <col min="15" max="15" width="15.25" style="41" customWidth="1"/>
    <col min="16" max="16" width="14.625" style="41" customWidth="1"/>
    <col min="17" max="16384" width="11" style="41"/>
  </cols>
  <sheetData>
    <row r="4" spans="1:7" ht="16.5" x14ac:dyDescent="0.3">
      <c r="A4" s="143" t="s">
        <v>79</v>
      </c>
      <c r="B4" s="143"/>
      <c r="C4" s="143"/>
      <c r="D4" s="143"/>
      <c r="E4" s="143"/>
      <c r="F4" s="10"/>
      <c r="G4" s="10"/>
    </row>
    <row r="5" spans="1:7" ht="16.5" x14ac:dyDescent="0.3">
      <c r="A5" s="144" t="s">
        <v>221</v>
      </c>
      <c r="B5" s="144"/>
      <c r="C5" s="144"/>
      <c r="D5" s="144"/>
      <c r="E5" s="144"/>
      <c r="F5" s="10"/>
      <c r="G5" s="10"/>
    </row>
    <row r="6" spans="1:7" ht="16.5" x14ac:dyDescent="0.3">
      <c r="A6" s="144" t="s">
        <v>60</v>
      </c>
      <c r="B6" s="144"/>
      <c r="C6" s="144"/>
      <c r="D6" s="144"/>
      <c r="E6" s="144"/>
      <c r="F6" s="10"/>
      <c r="G6" s="10"/>
    </row>
    <row r="7" spans="1:7" ht="16.5" x14ac:dyDescent="0.3">
      <c r="A7" s="10"/>
      <c r="B7" s="10"/>
      <c r="C7" s="10"/>
      <c r="D7" s="10"/>
      <c r="E7" s="46"/>
      <c r="F7" s="10"/>
      <c r="G7" s="10"/>
    </row>
    <row r="8" spans="1:7" ht="16.5" x14ac:dyDescent="0.3">
      <c r="A8" s="26" t="s">
        <v>5</v>
      </c>
      <c r="B8" s="10"/>
      <c r="C8" s="10"/>
      <c r="D8" s="10"/>
      <c r="E8" s="46"/>
      <c r="F8" s="10"/>
      <c r="G8" s="10"/>
    </row>
    <row r="9" spans="1:7" ht="16.5" x14ac:dyDescent="0.3">
      <c r="A9" s="10"/>
      <c r="B9" s="10"/>
      <c r="C9" s="10"/>
      <c r="D9" s="10"/>
      <c r="E9" s="46"/>
      <c r="F9" s="10"/>
      <c r="G9" s="10"/>
    </row>
    <row r="10" spans="1:7" ht="15" customHeight="1" x14ac:dyDescent="0.3">
      <c r="A10" s="154" t="s">
        <v>254</v>
      </c>
      <c r="B10" s="154"/>
      <c r="C10" s="154"/>
      <c r="D10" s="154"/>
      <c r="E10" s="154"/>
      <c r="F10" s="154"/>
      <c r="G10" s="154"/>
    </row>
    <row r="11" spans="1:7" ht="15" customHeight="1" x14ac:dyDescent="0.3">
      <c r="A11" s="154"/>
      <c r="B11" s="154"/>
      <c r="C11" s="154"/>
      <c r="D11" s="154"/>
      <c r="E11" s="154"/>
      <c r="F11" s="154"/>
      <c r="G11" s="154"/>
    </row>
    <row r="12" spans="1:7" ht="15" customHeight="1" x14ac:dyDescent="0.3">
      <c r="A12" s="154"/>
      <c r="B12" s="154"/>
      <c r="C12" s="154"/>
      <c r="D12" s="154"/>
      <c r="E12" s="154"/>
      <c r="F12" s="154"/>
      <c r="G12" s="154"/>
    </row>
    <row r="13" spans="1:7" ht="15" customHeight="1" x14ac:dyDescent="0.3">
      <c r="A13" s="154"/>
      <c r="B13" s="154"/>
      <c r="C13" s="154"/>
      <c r="D13" s="154"/>
      <c r="E13" s="154"/>
      <c r="F13" s="154"/>
      <c r="G13" s="154"/>
    </row>
    <row r="14" spans="1:7" ht="15" customHeight="1" x14ac:dyDescent="0.3">
      <c r="A14" s="154"/>
      <c r="B14" s="154"/>
      <c r="C14" s="154"/>
      <c r="D14" s="154"/>
      <c r="E14" s="154"/>
      <c r="F14" s="154"/>
      <c r="G14" s="154"/>
    </row>
    <row r="15" spans="1:7" ht="15" customHeight="1" x14ac:dyDescent="0.3">
      <c r="A15" s="154"/>
      <c r="B15" s="154"/>
      <c r="C15" s="154"/>
      <c r="D15" s="154"/>
      <c r="E15" s="154"/>
      <c r="F15" s="154"/>
      <c r="G15" s="154"/>
    </row>
    <row r="16" spans="1:7" ht="87.75" customHeight="1" x14ac:dyDescent="0.3">
      <c r="A16" s="154"/>
      <c r="B16" s="154"/>
      <c r="C16" s="154"/>
      <c r="D16" s="154"/>
      <c r="E16" s="154"/>
      <c r="F16" s="154"/>
      <c r="G16" s="154"/>
    </row>
    <row r="17" spans="1:9" ht="16.5" x14ac:dyDescent="0.3">
      <c r="A17" s="10"/>
      <c r="B17" s="10"/>
      <c r="C17" s="10"/>
      <c r="D17" s="10"/>
      <c r="E17" s="46"/>
      <c r="F17" s="10"/>
      <c r="G17" s="10"/>
    </row>
    <row r="18" spans="1:9" ht="16.5" x14ac:dyDescent="0.3">
      <c r="A18" s="10"/>
      <c r="B18" s="10"/>
      <c r="C18" s="10"/>
      <c r="D18" s="10"/>
      <c r="E18" s="46"/>
      <c r="F18" s="10"/>
      <c r="G18" s="10"/>
    </row>
    <row r="19" spans="1:9" ht="16.5" x14ac:dyDescent="0.3">
      <c r="A19" s="13" t="s">
        <v>127</v>
      </c>
      <c r="B19" s="10"/>
      <c r="C19" s="10"/>
      <c r="D19" s="27">
        <v>2022</v>
      </c>
      <c r="E19" s="46"/>
      <c r="F19" s="10"/>
      <c r="G19" s="94">
        <v>2021</v>
      </c>
    </row>
    <row r="20" spans="1:9" ht="16.5" x14ac:dyDescent="0.3">
      <c r="A20" s="13"/>
      <c r="B20" s="10"/>
      <c r="C20" s="10"/>
      <c r="D20" s="10"/>
      <c r="E20" s="46"/>
      <c r="F20" s="10"/>
      <c r="G20" s="12"/>
    </row>
    <row r="21" spans="1:9" ht="16.5" x14ac:dyDescent="0.3">
      <c r="A21" s="14" t="s">
        <v>35</v>
      </c>
      <c r="B21" s="10"/>
      <c r="C21" s="10"/>
      <c r="D21" s="10"/>
      <c r="E21" s="46"/>
      <c r="F21" s="10"/>
      <c r="G21" s="12"/>
      <c r="I21" s="110"/>
    </row>
    <row r="22" spans="1:9" ht="16.5" x14ac:dyDescent="0.3">
      <c r="A22" s="14" t="s">
        <v>12</v>
      </c>
      <c r="B22" s="10"/>
      <c r="C22" s="10"/>
      <c r="D22" s="15">
        <v>192565.97</v>
      </c>
      <c r="E22" s="46"/>
      <c r="F22" s="10"/>
      <c r="G22" s="15">
        <v>135435.97</v>
      </c>
      <c r="H22" s="45"/>
      <c r="I22" s="110"/>
    </row>
    <row r="23" spans="1:9" ht="16.5" x14ac:dyDescent="0.3">
      <c r="A23" s="13"/>
      <c r="B23" s="10"/>
      <c r="C23" s="10"/>
      <c r="D23" s="12"/>
      <c r="E23" s="46"/>
      <c r="F23" s="10"/>
      <c r="G23" s="12"/>
      <c r="H23" s="45"/>
    </row>
    <row r="24" spans="1:9" ht="32.25" x14ac:dyDescent="0.3">
      <c r="A24" s="14" t="s">
        <v>13</v>
      </c>
      <c r="B24" s="10"/>
      <c r="C24" s="10"/>
      <c r="D24" s="15">
        <v>520934.1</v>
      </c>
      <c r="E24" s="46"/>
      <c r="F24" s="10"/>
      <c r="G24" s="15">
        <v>1980027.57</v>
      </c>
      <c r="H24" s="45"/>
    </row>
    <row r="25" spans="1:9" ht="32.25" x14ac:dyDescent="0.3">
      <c r="A25" s="14" t="s">
        <v>14</v>
      </c>
      <c r="B25" s="10"/>
      <c r="C25" s="10"/>
      <c r="D25" s="15"/>
      <c r="E25" s="46"/>
      <c r="F25" s="10"/>
      <c r="G25" s="15">
        <v>350027.16</v>
      </c>
      <c r="H25" s="45"/>
    </row>
    <row r="26" spans="1:9" ht="32.25" x14ac:dyDescent="0.3">
      <c r="A26" s="14" t="s">
        <v>15</v>
      </c>
      <c r="B26" s="10"/>
      <c r="C26" s="10"/>
      <c r="D26" s="15"/>
      <c r="E26" s="46"/>
      <c r="F26" s="10"/>
      <c r="G26" s="15">
        <v>329374.21999999997</v>
      </c>
      <c r="H26" s="45"/>
    </row>
    <row r="27" spans="1:9" ht="32.25" x14ac:dyDescent="0.3">
      <c r="A27" s="14" t="s">
        <v>16</v>
      </c>
      <c r="B27" s="10"/>
      <c r="C27" s="10"/>
      <c r="D27" s="15">
        <v>5116388</v>
      </c>
      <c r="E27" s="46"/>
      <c r="F27" s="10"/>
      <c r="G27" s="15">
        <v>1619840.3</v>
      </c>
      <c r="H27" s="45"/>
    </row>
    <row r="28" spans="1:9" ht="32.25" x14ac:dyDescent="0.3">
      <c r="A28" s="14" t="s">
        <v>17</v>
      </c>
      <c r="B28" s="10"/>
      <c r="C28" s="10"/>
      <c r="D28" s="15">
        <v>418015.63</v>
      </c>
      <c r="E28" s="46"/>
      <c r="F28" s="10"/>
      <c r="G28" s="15">
        <v>2495934.5099999998</v>
      </c>
      <c r="H28" s="45"/>
    </row>
    <row r="29" spans="1:9" ht="32.25" x14ac:dyDescent="0.3">
      <c r="A29" s="14" t="s">
        <v>18</v>
      </c>
      <c r="B29" s="10"/>
      <c r="C29" s="10"/>
      <c r="D29" s="15">
        <v>48113.97</v>
      </c>
      <c r="E29" s="46"/>
      <c r="F29" s="10"/>
      <c r="G29" s="15">
        <v>152389.92000000001</v>
      </c>
      <c r="H29" s="45"/>
    </row>
    <row r="30" spans="1:9" ht="32.25" x14ac:dyDescent="0.3">
      <c r="A30" s="14" t="s">
        <v>19</v>
      </c>
      <c r="B30" s="10"/>
      <c r="C30" s="10"/>
      <c r="D30" s="15">
        <v>9066.8700000000008</v>
      </c>
      <c r="E30" s="46"/>
      <c r="F30" s="10"/>
      <c r="G30" s="15">
        <v>143055.51999999999</v>
      </c>
      <c r="H30" s="45"/>
    </row>
    <row r="31" spans="1:9" ht="32.25" x14ac:dyDescent="0.3">
      <c r="A31" s="14" t="s">
        <v>20</v>
      </c>
      <c r="B31" s="10"/>
      <c r="C31" s="10"/>
      <c r="D31" s="15"/>
      <c r="E31" s="46"/>
      <c r="F31" s="10"/>
      <c r="G31" s="15">
        <v>1469927.98</v>
      </c>
      <c r="H31" s="45"/>
    </row>
    <row r="32" spans="1:9" ht="32.25" x14ac:dyDescent="0.3">
      <c r="A32" s="14" t="s">
        <v>21</v>
      </c>
      <c r="B32" s="10"/>
      <c r="C32" s="10"/>
      <c r="D32" s="15">
        <v>2301.37</v>
      </c>
      <c r="E32" s="46"/>
      <c r="F32" s="10"/>
      <c r="G32" s="15">
        <v>36832.379999999997</v>
      </c>
      <c r="H32" s="45"/>
    </row>
    <row r="33" spans="1:8" ht="16.5" x14ac:dyDescent="0.3">
      <c r="A33" s="14" t="s">
        <v>130</v>
      </c>
      <c r="B33" s="10"/>
      <c r="C33" s="10"/>
      <c r="D33" s="19">
        <v>42980818.649999999</v>
      </c>
      <c r="E33" s="46"/>
      <c r="F33" s="10"/>
      <c r="G33" s="19">
        <v>64756314.899999999</v>
      </c>
      <c r="H33" s="45"/>
    </row>
    <row r="34" spans="1:8" ht="16.5" x14ac:dyDescent="0.3">
      <c r="A34" s="13" t="s">
        <v>11</v>
      </c>
      <c r="B34" s="10"/>
      <c r="C34" s="10"/>
      <c r="D34" s="52">
        <f>SUM(D22:D33)</f>
        <v>49288204.560000002</v>
      </c>
      <c r="E34" s="46"/>
      <c r="F34" s="10"/>
      <c r="G34" s="53">
        <f>SUM(G22:G33)</f>
        <v>73469160.429999992</v>
      </c>
      <c r="H34" s="45"/>
    </row>
    <row r="35" spans="1:8" ht="16.5" x14ac:dyDescent="0.3">
      <c r="A35" s="14" t="s">
        <v>9</v>
      </c>
      <c r="B35" s="10"/>
      <c r="C35" s="10"/>
      <c r="D35" s="15">
        <v>513000.3</v>
      </c>
      <c r="E35" s="46"/>
      <c r="F35" s="10"/>
      <c r="G35" s="19">
        <v>508000.3</v>
      </c>
      <c r="H35" s="45"/>
    </row>
    <row r="36" spans="1:8" ht="16.5" x14ac:dyDescent="0.3">
      <c r="A36" s="14" t="s">
        <v>131</v>
      </c>
      <c r="B36" s="10"/>
      <c r="C36" s="10"/>
      <c r="D36" s="19"/>
      <c r="E36" s="46"/>
      <c r="F36" s="10"/>
      <c r="G36" s="19"/>
      <c r="H36" s="45"/>
    </row>
    <row r="37" spans="1:8" s="9" customFormat="1" ht="17.25" thickBot="1" x14ac:dyDescent="0.35">
      <c r="A37" s="13" t="s">
        <v>1</v>
      </c>
      <c r="B37" s="27"/>
      <c r="C37" s="27"/>
      <c r="D37" s="55">
        <f>SUM(D34:D36)</f>
        <v>49801204.859999999</v>
      </c>
      <c r="E37" s="51"/>
      <c r="F37" s="27"/>
      <c r="G37" s="28">
        <f>G34+G35+G36</f>
        <v>73977160.729999989</v>
      </c>
      <c r="H37" s="45"/>
    </row>
    <row r="38" spans="1:8" s="9" customFormat="1" ht="16.5" thickTop="1" x14ac:dyDescent="0.25">
      <c r="A38" s="13"/>
      <c r="B38" s="27"/>
      <c r="C38" s="27"/>
      <c r="D38" s="52"/>
      <c r="E38" s="51"/>
      <c r="F38" s="27"/>
      <c r="G38" s="32"/>
    </row>
    <row r="39" spans="1:8" s="9" customFormat="1" ht="15.75" x14ac:dyDescent="0.25">
      <c r="A39" s="13"/>
      <c r="B39" s="27"/>
      <c r="C39" s="27"/>
      <c r="D39" s="52"/>
      <c r="E39" s="51"/>
      <c r="F39" s="27"/>
      <c r="G39" s="32"/>
    </row>
    <row r="40" spans="1:8" s="9" customFormat="1" ht="15.75" x14ac:dyDescent="0.25">
      <c r="A40" s="13"/>
      <c r="B40" s="27"/>
      <c r="C40" s="27"/>
      <c r="D40" s="52"/>
      <c r="E40" s="51"/>
      <c r="F40" s="27"/>
      <c r="G40" s="32"/>
    </row>
    <row r="41" spans="1:8" s="9" customFormat="1" ht="15.75" x14ac:dyDescent="0.25">
      <c r="A41" s="13"/>
      <c r="B41" s="27"/>
      <c r="C41" s="27"/>
      <c r="D41" s="52"/>
      <c r="E41" s="51"/>
      <c r="F41" s="27"/>
      <c r="G41" s="32"/>
    </row>
    <row r="42" spans="1:8" s="9" customFormat="1" ht="15.75" x14ac:dyDescent="0.25">
      <c r="A42" s="13"/>
      <c r="B42" s="27"/>
      <c r="C42" s="27"/>
      <c r="D42" s="52"/>
      <c r="E42" s="51"/>
      <c r="F42" s="27"/>
      <c r="G42" s="32"/>
    </row>
    <row r="43" spans="1:8" s="9" customFormat="1" ht="15.75" x14ac:dyDescent="0.25">
      <c r="A43" s="13"/>
      <c r="B43" s="27"/>
      <c r="C43" s="27"/>
      <c r="D43" s="52"/>
      <c r="E43" s="51"/>
      <c r="F43" s="27"/>
      <c r="G43" s="32"/>
    </row>
    <row r="44" spans="1:8" s="9" customFormat="1" ht="15.75" x14ac:dyDescent="0.25">
      <c r="A44" s="13"/>
      <c r="B44" s="27"/>
      <c r="C44" s="27"/>
      <c r="D44" s="52"/>
      <c r="E44" s="51"/>
      <c r="F44" s="27"/>
      <c r="G44" s="32"/>
    </row>
    <row r="45" spans="1:8" s="9" customFormat="1" ht="15.75" x14ac:dyDescent="0.25">
      <c r="A45" s="13"/>
      <c r="B45" s="27"/>
      <c r="C45" s="27"/>
      <c r="D45" s="52"/>
      <c r="E45" s="51"/>
      <c r="F45" s="27"/>
      <c r="G45" s="32"/>
    </row>
    <row r="46" spans="1:8" s="9" customFormat="1" ht="15.75" x14ac:dyDescent="0.25">
      <c r="A46" s="13"/>
      <c r="B46" s="27"/>
      <c r="C46" s="27"/>
      <c r="D46" s="52"/>
      <c r="E46" s="51"/>
      <c r="F46" s="27"/>
      <c r="G46" s="32"/>
    </row>
    <row r="47" spans="1:8" s="9" customFormat="1" ht="15.75" x14ac:dyDescent="0.25">
      <c r="A47" s="13"/>
      <c r="B47" s="27"/>
      <c r="C47" s="27"/>
      <c r="D47" s="52"/>
      <c r="E47" s="51"/>
      <c r="F47" s="27"/>
      <c r="G47" s="32"/>
    </row>
    <row r="48" spans="1:8" s="9" customFormat="1" ht="15.75" x14ac:dyDescent="0.25">
      <c r="A48" s="13"/>
      <c r="B48" s="27"/>
      <c r="C48" s="27"/>
      <c r="D48" s="52"/>
      <c r="E48" s="51"/>
      <c r="F48" s="27"/>
      <c r="G48" s="32"/>
    </row>
    <row r="49" spans="1:7" s="9" customFormat="1" ht="15.75" x14ac:dyDescent="0.25">
      <c r="A49" s="13"/>
      <c r="B49" s="27"/>
      <c r="C49" s="27"/>
      <c r="D49" s="52"/>
      <c r="E49" s="51"/>
      <c r="F49" s="27"/>
      <c r="G49" s="32"/>
    </row>
    <row r="50" spans="1:7" s="9" customFormat="1" ht="15.75" x14ac:dyDescent="0.25">
      <c r="A50" s="13"/>
      <c r="B50" s="27"/>
      <c r="C50" s="27"/>
      <c r="D50" s="52"/>
      <c r="E50" s="51"/>
      <c r="F50" s="27"/>
      <c r="G50" s="32"/>
    </row>
    <row r="51" spans="1:7" s="9" customFormat="1" ht="15.75" x14ac:dyDescent="0.25">
      <c r="A51" s="13"/>
      <c r="B51" s="27"/>
      <c r="C51" s="27"/>
      <c r="D51" s="52"/>
      <c r="E51" s="51"/>
      <c r="F51" s="27"/>
      <c r="G51" s="32"/>
    </row>
    <row r="52" spans="1:7" s="9" customFormat="1" ht="15.75" x14ac:dyDescent="0.25">
      <c r="A52" s="13"/>
      <c r="B52" s="27"/>
      <c r="C52" s="27"/>
      <c r="D52" s="52"/>
      <c r="E52" s="51"/>
      <c r="F52" s="27"/>
      <c r="G52" s="32"/>
    </row>
    <row r="54" spans="1:7" ht="16.5" x14ac:dyDescent="0.3">
      <c r="A54" s="143" t="s">
        <v>81</v>
      </c>
      <c r="B54" s="143"/>
      <c r="C54" s="143"/>
      <c r="D54" s="143"/>
      <c r="E54" s="143"/>
      <c r="F54" s="143"/>
      <c r="G54" s="10"/>
    </row>
    <row r="55" spans="1:7" ht="16.5" x14ac:dyDescent="0.3">
      <c r="A55" s="144" t="s">
        <v>221</v>
      </c>
      <c r="B55" s="144"/>
      <c r="C55" s="144"/>
      <c r="D55" s="144"/>
      <c r="E55" s="144"/>
      <c r="F55" s="144"/>
      <c r="G55" s="10"/>
    </row>
    <row r="56" spans="1:7" ht="16.5" x14ac:dyDescent="0.3">
      <c r="A56" s="144" t="s">
        <v>60</v>
      </c>
      <c r="B56" s="144"/>
      <c r="C56" s="144"/>
      <c r="D56" s="144"/>
      <c r="E56" s="144"/>
      <c r="F56" s="144"/>
      <c r="G56" s="10"/>
    </row>
    <row r="57" spans="1:7" ht="16.5" x14ac:dyDescent="0.3">
      <c r="A57" s="10"/>
      <c r="B57" s="10"/>
      <c r="C57" s="10"/>
      <c r="D57" s="10"/>
      <c r="E57" s="46"/>
      <c r="F57" s="10"/>
      <c r="G57" s="10"/>
    </row>
    <row r="58" spans="1:7" ht="16.5" x14ac:dyDescent="0.3">
      <c r="A58" s="26" t="s">
        <v>80</v>
      </c>
      <c r="B58" s="15"/>
      <c r="C58" s="15"/>
      <c r="D58" s="15"/>
      <c r="E58" s="15"/>
      <c r="F58" s="15"/>
      <c r="G58" s="10"/>
    </row>
    <row r="59" spans="1:7" ht="16.5" x14ac:dyDescent="0.3">
      <c r="A59" s="26"/>
      <c r="B59" s="15"/>
      <c r="C59" s="15"/>
      <c r="D59" s="15"/>
      <c r="E59" s="15"/>
      <c r="F59" s="15"/>
      <c r="G59" s="10"/>
    </row>
    <row r="60" spans="1:7" ht="15" customHeight="1" x14ac:dyDescent="0.3">
      <c r="A60" s="152" t="s">
        <v>255</v>
      </c>
      <c r="B60" s="152"/>
      <c r="C60" s="152"/>
      <c r="D60" s="152"/>
      <c r="E60" s="152"/>
      <c r="F60" s="152"/>
      <c r="G60" s="152"/>
    </row>
    <row r="61" spans="1:7" ht="15" customHeight="1" x14ac:dyDescent="0.3">
      <c r="A61" s="152"/>
      <c r="B61" s="152"/>
      <c r="C61" s="152"/>
      <c r="D61" s="152"/>
      <c r="E61" s="152"/>
      <c r="F61" s="152"/>
      <c r="G61" s="152"/>
    </row>
    <row r="62" spans="1:7" ht="15" customHeight="1" x14ac:dyDescent="0.3">
      <c r="A62" s="152"/>
      <c r="B62" s="152"/>
      <c r="C62" s="152"/>
      <c r="D62" s="152"/>
      <c r="E62" s="152"/>
      <c r="F62" s="152"/>
      <c r="G62" s="152"/>
    </row>
    <row r="63" spans="1:7" ht="15" customHeight="1" x14ac:dyDescent="0.3">
      <c r="A63" s="152"/>
      <c r="B63" s="152"/>
      <c r="C63" s="152"/>
      <c r="D63" s="152"/>
      <c r="E63" s="152"/>
      <c r="F63" s="152"/>
      <c r="G63" s="152"/>
    </row>
    <row r="64" spans="1:7" x14ac:dyDescent="0.3">
      <c r="A64" s="152"/>
      <c r="B64" s="152"/>
      <c r="C64" s="152"/>
      <c r="D64" s="152"/>
      <c r="E64" s="152"/>
      <c r="F64" s="152"/>
      <c r="G64" s="152"/>
    </row>
    <row r="65" spans="1:8" ht="58.5" customHeight="1" x14ac:dyDescent="0.3">
      <c r="A65" s="152"/>
      <c r="B65" s="152"/>
      <c r="C65" s="152"/>
      <c r="D65" s="152"/>
      <c r="E65" s="152"/>
      <c r="F65" s="152"/>
      <c r="G65" s="152"/>
    </row>
    <row r="66" spans="1:8" ht="16.5" x14ac:dyDescent="0.3">
      <c r="A66" s="10"/>
      <c r="B66" s="10"/>
      <c r="C66" s="10"/>
      <c r="D66" s="10"/>
      <c r="E66" s="46"/>
      <c r="F66" s="10"/>
      <c r="G66" s="10"/>
    </row>
    <row r="67" spans="1:8" ht="16.5" x14ac:dyDescent="0.3">
      <c r="A67" s="13" t="s">
        <v>127</v>
      </c>
      <c r="B67" s="10"/>
      <c r="C67" s="10"/>
      <c r="D67" s="54">
        <v>2022</v>
      </c>
      <c r="E67" s="46"/>
      <c r="F67" s="10"/>
      <c r="G67" s="54">
        <v>2021</v>
      </c>
    </row>
    <row r="68" spans="1:8" ht="16.5" x14ac:dyDescent="0.3">
      <c r="A68" s="13"/>
      <c r="B68" s="10"/>
      <c r="C68" s="10"/>
      <c r="D68" s="54"/>
      <c r="E68" s="46"/>
      <c r="F68" s="10"/>
      <c r="G68" s="54"/>
    </row>
    <row r="69" spans="1:8" ht="16.5" x14ac:dyDescent="0.3">
      <c r="A69" s="14" t="s">
        <v>171</v>
      </c>
      <c r="B69" s="10"/>
      <c r="C69" s="10"/>
      <c r="D69" s="15">
        <v>0</v>
      </c>
      <c r="E69" s="46"/>
      <c r="F69" s="10"/>
      <c r="G69" s="15">
        <v>2827.76</v>
      </c>
    </row>
    <row r="70" spans="1:8" ht="16.5" x14ac:dyDescent="0.3">
      <c r="A70" s="14" t="s">
        <v>0</v>
      </c>
      <c r="B70" s="10"/>
      <c r="C70" s="10"/>
      <c r="D70" s="15">
        <v>8365228.4800000004</v>
      </c>
      <c r="E70" s="46"/>
      <c r="F70" s="10"/>
      <c r="G70" s="15">
        <v>9884209.3399999999</v>
      </c>
      <c r="H70" s="45"/>
    </row>
    <row r="71" spans="1:8" ht="16.5" x14ac:dyDescent="0.3">
      <c r="A71" s="14" t="s">
        <v>115</v>
      </c>
      <c r="B71" s="10"/>
      <c r="C71" s="10"/>
      <c r="D71" s="15">
        <v>2097085.7</v>
      </c>
      <c r="E71" s="46"/>
      <c r="F71" s="10"/>
      <c r="G71" s="15">
        <v>2065915.53</v>
      </c>
      <c r="H71" s="45"/>
    </row>
    <row r="72" spans="1:8" ht="16.5" x14ac:dyDescent="0.3">
      <c r="A72" s="14" t="s">
        <v>22</v>
      </c>
      <c r="B72" s="10"/>
      <c r="C72" s="10"/>
      <c r="D72" s="15">
        <v>4569061.1100000003</v>
      </c>
      <c r="E72" s="46"/>
      <c r="F72" s="10"/>
      <c r="G72" s="15">
        <v>2071593.05</v>
      </c>
      <c r="H72" s="45"/>
    </row>
    <row r="73" spans="1:8" ht="16.5" x14ac:dyDescent="0.3">
      <c r="A73" s="14" t="s">
        <v>39</v>
      </c>
      <c r="B73" s="10"/>
      <c r="C73" s="10"/>
      <c r="D73" s="15">
        <v>115632.11</v>
      </c>
      <c r="E73" s="46"/>
      <c r="F73" s="10"/>
      <c r="G73" s="15">
        <v>394769.36</v>
      </c>
      <c r="H73" s="45"/>
    </row>
    <row r="74" spans="1:8" ht="16.5" x14ac:dyDescent="0.3">
      <c r="A74" s="14" t="s">
        <v>43</v>
      </c>
      <c r="B74" s="10"/>
      <c r="C74" s="10"/>
      <c r="D74" s="15">
        <v>0</v>
      </c>
      <c r="E74" s="46"/>
      <c r="F74" s="10"/>
      <c r="G74" s="15">
        <v>32504.68</v>
      </c>
      <c r="H74" s="45"/>
    </row>
    <row r="75" spans="1:8" ht="16.5" x14ac:dyDescent="0.3">
      <c r="A75" s="14" t="s">
        <v>206</v>
      </c>
      <c r="B75" s="10"/>
      <c r="C75" s="10"/>
      <c r="D75" s="15">
        <v>298363.32</v>
      </c>
      <c r="E75" s="46"/>
      <c r="F75" s="10"/>
      <c r="G75" s="15">
        <v>0</v>
      </c>
      <c r="H75" s="45"/>
    </row>
    <row r="76" spans="1:8" ht="16.5" x14ac:dyDescent="0.3">
      <c r="A76" s="14" t="s">
        <v>241</v>
      </c>
      <c r="B76" s="10"/>
      <c r="C76" s="10"/>
      <c r="D76" s="15">
        <v>23079.919999999998</v>
      </c>
      <c r="E76" s="46"/>
      <c r="F76" s="10"/>
      <c r="G76" s="15">
        <v>0</v>
      </c>
      <c r="H76" s="45"/>
    </row>
    <row r="77" spans="1:8" ht="16.5" x14ac:dyDescent="0.3">
      <c r="A77" s="14" t="s">
        <v>45</v>
      </c>
      <c r="B77" s="10"/>
      <c r="C77" s="10"/>
      <c r="D77" s="19">
        <v>0</v>
      </c>
      <c r="E77" s="46"/>
      <c r="F77" s="10"/>
      <c r="G77" s="19">
        <v>706327.8</v>
      </c>
      <c r="H77" s="45"/>
    </row>
    <row r="78" spans="1:8" s="9" customFormat="1" ht="17.25" thickBot="1" x14ac:dyDescent="0.35">
      <c r="A78" s="13" t="s">
        <v>1</v>
      </c>
      <c r="B78" s="27"/>
      <c r="C78" s="27"/>
      <c r="D78" s="55">
        <f>SUM(D70:D77)</f>
        <v>15468450.639999999</v>
      </c>
      <c r="E78" s="51"/>
      <c r="F78" s="27"/>
      <c r="G78" s="28">
        <f>SUM(G69:G77)</f>
        <v>15158147.52</v>
      </c>
      <c r="H78" s="45"/>
    </row>
    <row r="79" spans="1:8" ht="15.75" thickTop="1" x14ac:dyDescent="0.3"/>
    <row r="104" spans="1:7" ht="16.5" x14ac:dyDescent="0.3">
      <c r="A104" s="143" t="s">
        <v>63</v>
      </c>
      <c r="B104" s="143"/>
      <c r="C104" s="143"/>
      <c r="D104" s="143"/>
      <c r="E104" s="143"/>
    </row>
    <row r="105" spans="1:7" ht="16.5" x14ac:dyDescent="0.3">
      <c r="A105" s="144" t="s">
        <v>221</v>
      </c>
      <c r="B105" s="144"/>
      <c r="C105" s="144"/>
      <c r="D105" s="144"/>
      <c r="E105" s="144"/>
    </row>
    <row r="106" spans="1:7" ht="16.5" x14ac:dyDescent="0.3">
      <c r="A106" s="144" t="s">
        <v>60</v>
      </c>
      <c r="B106" s="144"/>
      <c r="C106" s="144"/>
      <c r="D106" s="144"/>
      <c r="E106" s="144"/>
    </row>
    <row r="107" spans="1:7" x14ac:dyDescent="0.3">
      <c r="A107" s="97"/>
      <c r="B107" s="97"/>
      <c r="C107" s="97"/>
      <c r="D107" s="97"/>
      <c r="E107" s="97"/>
    </row>
    <row r="108" spans="1:7" ht="16.5" x14ac:dyDescent="0.3">
      <c r="A108" s="26" t="s">
        <v>82</v>
      </c>
      <c r="B108" s="97"/>
      <c r="C108" s="97"/>
      <c r="D108" s="97"/>
      <c r="E108" s="97"/>
    </row>
    <row r="109" spans="1:7" ht="15" customHeight="1" x14ac:dyDescent="0.3">
      <c r="A109" s="152" t="s">
        <v>256</v>
      </c>
      <c r="B109" s="152"/>
      <c r="C109" s="152"/>
      <c r="D109" s="152"/>
      <c r="E109" s="152"/>
      <c r="F109" s="152"/>
      <c r="G109" s="152"/>
    </row>
    <row r="110" spans="1:7" ht="123" customHeight="1" x14ac:dyDescent="0.3">
      <c r="A110" s="152"/>
      <c r="B110" s="152"/>
      <c r="C110" s="152"/>
      <c r="D110" s="152"/>
      <c r="E110" s="152"/>
      <c r="F110" s="152"/>
      <c r="G110" s="152"/>
    </row>
    <row r="111" spans="1:7" ht="16.5" x14ac:dyDescent="0.3">
      <c r="A111" s="10"/>
      <c r="B111" s="10"/>
      <c r="C111" s="10"/>
      <c r="D111" s="10"/>
      <c r="E111" s="46"/>
      <c r="F111" s="10"/>
      <c r="G111" s="10"/>
    </row>
    <row r="112" spans="1:7" ht="16.5" x14ac:dyDescent="0.3">
      <c r="A112" s="10"/>
      <c r="B112" s="10"/>
      <c r="C112" s="10"/>
      <c r="D112" s="10"/>
      <c r="E112" s="46"/>
      <c r="F112" s="10"/>
      <c r="G112" s="10"/>
    </row>
    <row r="113" spans="1:9" ht="16.5" x14ac:dyDescent="0.3">
      <c r="A113" s="13" t="s">
        <v>127</v>
      </c>
      <c r="B113" s="10"/>
      <c r="C113" s="10"/>
      <c r="D113" s="50">
        <v>2022</v>
      </c>
      <c r="E113" s="46"/>
      <c r="F113" s="10"/>
      <c r="G113" s="50">
        <v>2021</v>
      </c>
    </row>
    <row r="114" spans="1:9" ht="16.5" x14ac:dyDescent="0.3">
      <c r="A114" s="13"/>
      <c r="B114" s="10"/>
      <c r="C114" s="10"/>
      <c r="D114" s="15"/>
      <c r="E114" s="46"/>
      <c r="F114" s="10"/>
      <c r="G114" s="15"/>
    </row>
    <row r="115" spans="1:9" ht="16.5" x14ac:dyDescent="0.3">
      <c r="A115" s="14" t="s">
        <v>2</v>
      </c>
      <c r="B115" s="10"/>
      <c r="C115" s="10"/>
      <c r="D115" s="15"/>
      <c r="E115" s="46"/>
      <c r="F115" s="10"/>
      <c r="G115" s="15"/>
    </row>
    <row r="116" spans="1:9" ht="16.5" x14ac:dyDescent="0.3">
      <c r="A116" s="12" t="s">
        <v>134</v>
      </c>
      <c r="B116" s="10"/>
      <c r="C116" s="10"/>
      <c r="D116" s="138">
        <v>5324252.1399999997</v>
      </c>
      <c r="E116" s="46"/>
      <c r="F116" s="10"/>
      <c r="G116" s="15">
        <v>8742402.9800000004</v>
      </c>
      <c r="H116" s="45"/>
      <c r="I116" s="137"/>
    </row>
    <row r="117" spans="1:9" ht="16.5" x14ac:dyDescent="0.3">
      <c r="A117" s="14"/>
      <c r="B117" s="10"/>
      <c r="C117" s="10"/>
      <c r="D117" s="15"/>
      <c r="E117" s="46"/>
      <c r="F117" s="10"/>
      <c r="G117" s="15"/>
      <c r="H117" s="45"/>
      <c r="I117" s="48"/>
    </row>
    <row r="118" spans="1:9" ht="16.5" x14ac:dyDescent="0.3">
      <c r="A118" s="13" t="s">
        <v>33</v>
      </c>
      <c r="B118" s="10"/>
      <c r="C118" s="10"/>
      <c r="D118" s="32">
        <f>D116</f>
        <v>5324252.1399999997</v>
      </c>
      <c r="E118" s="46"/>
      <c r="F118" s="10"/>
      <c r="G118" s="32">
        <f>G116</f>
        <v>8742402.9800000004</v>
      </c>
      <c r="H118" s="45"/>
    </row>
    <row r="119" spans="1:9" ht="16.5" x14ac:dyDescent="0.3">
      <c r="A119" s="14" t="s">
        <v>135</v>
      </c>
      <c r="B119" s="10"/>
      <c r="C119" s="10"/>
      <c r="D119" s="15"/>
      <c r="E119" s="46"/>
      <c r="F119" s="10"/>
      <c r="G119" s="15"/>
      <c r="H119" s="45"/>
    </row>
    <row r="120" spans="1:9" ht="16.5" x14ac:dyDescent="0.3">
      <c r="A120" s="14" t="s">
        <v>3</v>
      </c>
      <c r="B120" s="10"/>
      <c r="C120" s="10"/>
      <c r="D120" s="15">
        <v>3076291.67</v>
      </c>
      <c r="E120" s="46"/>
      <c r="F120" s="10"/>
      <c r="G120" s="15">
        <v>965899.48</v>
      </c>
      <c r="H120" s="45"/>
    </row>
    <row r="121" spans="1:9" ht="16.5" x14ac:dyDescent="0.3">
      <c r="A121" s="14" t="s">
        <v>242</v>
      </c>
      <c r="B121" s="10"/>
      <c r="C121" s="10"/>
      <c r="D121" s="15">
        <v>583466</v>
      </c>
      <c r="E121" s="46"/>
      <c r="F121" s="10"/>
      <c r="G121" s="15"/>
      <c r="H121" s="45"/>
    </row>
    <row r="122" spans="1:9" ht="16.5" x14ac:dyDescent="0.3">
      <c r="A122" s="14" t="s">
        <v>132</v>
      </c>
      <c r="B122" s="10"/>
      <c r="C122" s="10"/>
      <c r="D122" s="15">
        <v>28260299.870000001</v>
      </c>
      <c r="E122" s="46"/>
      <c r="F122" s="10"/>
      <c r="G122" s="15">
        <v>17689529.809999999</v>
      </c>
      <c r="H122" s="45"/>
    </row>
    <row r="123" spans="1:9" ht="16.5" x14ac:dyDescent="0.3">
      <c r="A123" s="14" t="s">
        <v>133</v>
      </c>
      <c r="B123" s="10"/>
      <c r="C123" s="10"/>
      <c r="D123" s="15">
        <v>20724489.649999999</v>
      </c>
      <c r="E123" s="46"/>
      <c r="F123" s="10"/>
      <c r="G123" s="15">
        <v>3172721.36</v>
      </c>
      <c r="H123" s="45"/>
    </row>
    <row r="124" spans="1:9" ht="16.5" x14ac:dyDescent="0.3">
      <c r="A124" s="13" t="s">
        <v>33</v>
      </c>
      <c r="B124" s="10"/>
      <c r="C124" s="10"/>
      <c r="D124" s="56">
        <f>D122+D123+D120</f>
        <v>52061081.189999998</v>
      </c>
      <c r="E124" s="46"/>
      <c r="F124" s="10"/>
      <c r="G124" s="56">
        <f>G122+G123+G120</f>
        <v>21828150.649999999</v>
      </c>
      <c r="H124" s="45"/>
    </row>
    <row r="125" spans="1:9" ht="17.25" thickBot="1" x14ac:dyDescent="0.35">
      <c r="A125" s="13" t="s">
        <v>1</v>
      </c>
      <c r="B125" s="10"/>
      <c r="C125" s="10"/>
      <c r="D125" s="28">
        <f>D118+D124</f>
        <v>57385333.329999998</v>
      </c>
      <c r="E125" s="46"/>
      <c r="F125" s="10"/>
      <c r="G125" s="28">
        <f>G118+G124</f>
        <v>30570553.629999999</v>
      </c>
      <c r="H125" s="45"/>
    </row>
    <row r="126" spans="1:9" ht="15.75" thickTop="1" x14ac:dyDescent="0.3">
      <c r="H126" s="45"/>
    </row>
    <row r="143" spans="1:7" ht="16.5" x14ac:dyDescent="0.3">
      <c r="A143" s="143" t="s">
        <v>197</v>
      </c>
      <c r="B143" s="143"/>
      <c r="C143" s="143"/>
      <c r="D143" s="143"/>
      <c r="E143" s="143"/>
      <c r="F143" s="143"/>
      <c r="G143" s="10"/>
    </row>
    <row r="144" spans="1:7" ht="16.5" x14ac:dyDescent="0.3">
      <c r="A144" s="144" t="s">
        <v>221</v>
      </c>
      <c r="B144" s="144"/>
      <c r="C144" s="144"/>
      <c r="D144" s="144"/>
      <c r="E144" s="144"/>
      <c r="F144" s="144"/>
      <c r="G144" s="10"/>
    </row>
    <row r="145" spans="1:12" ht="16.5" x14ac:dyDescent="0.3">
      <c r="A145" s="144" t="s">
        <v>60</v>
      </c>
      <c r="B145" s="144"/>
      <c r="C145" s="144"/>
      <c r="D145" s="144"/>
      <c r="E145" s="144"/>
      <c r="F145" s="144"/>
      <c r="G145" s="10"/>
    </row>
    <row r="146" spans="1:12" ht="16.5" x14ac:dyDescent="0.3">
      <c r="A146" s="95"/>
      <c r="B146" s="95"/>
      <c r="C146" s="95"/>
      <c r="D146" s="95"/>
      <c r="E146" s="95"/>
      <c r="F146" s="95"/>
      <c r="G146" s="10"/>
    </row>
    <row r="147" spans="1:12" ht="16.5" x14ac:dyDescent="0.3">
      <c r="A147" s="26" t="s">
        <v>62</v>
      </c>
      <c r="B147" s="12"/>
      <c r="C147" s="12"/>
      <c r="D147" s="12"/>
      <c r="E147" s="10"/>
      <c r="F147" s="10"/>
      <c r="G147" s="10"/>
    </row>
    <row r="148" spans="1:12" ht="16.5" x14ac:dyDescent="0.3">
      <c r="A148" s="26"/>
      <c r="B148" s="12"/>
      <c r="C148" s="12"/>
      <c r="D148" s="12"/>
      <c r="E148" s="10"/>
      <c r="F148" s="10"/>
      <c r="G148" s="10"/>
    </row>
    <row r="149" spans="1:12" ht="15" customHeight="1" x14ac:dyDescent="0.3">
      <c r="A149" s="153" t="s">
        <v>246</v>
      </c>
      <c r="B149" s="153"/>
      <c r="C149" s="153"/>
      <c r="D149" s="153"/>
      <c r="E149" s="153"/>
      <c r="F149" s="153"/>
      <c r="G149" s="153"/>
    </row>
    <row r="150" spans="1:12" ht="9" customHeight="1" x14ac:dyDescent="0.3">
      <c r="A150" s="153"/>
      <c r="B150" s="153"/>
      <c r="C150" s="153"/>
      <c r="D150" s="153"/>
      <c r="E150" s="153"/>
      <c r="F150" s="153"/>
      <c r="G150" s="153"/>
    </row>
    <row r="151" spans="1:12" ht="16.5" x14ac:dyDescent="0.3">
      <c r="A151" s="10"/>
      <c r="B151" s="10"/>
      <c r="C151" s="10"/>
      <c r="D151" s="10"/>
      <c r="E151" s="46"/>
      <c r="F151" s="10"/>
      <c r="G151" s="10"/>
    </row>
    <row r="152" spans="1:12" ht="16.5" x14ac:dyDescent="0.3">
      <c r="A152" s="10"/>
      <c r="B152" s="10"/>
      <c r="C152" s="10"/>
      <c r="D152" s="129"/>
      <c r="E152" s="46"/>
      <c r="F152" s="10"/>
      <c r="G152" s="10"/>
    </row>
    <row r="153" spans="1:12" ht="16.5" x14ac:dyDescent="0.3">
      <c r="A153" s="13" t="s">
        <v>127</v>
      </c>
      <c r="B153" s="10"/>
      <c r="C153" s="10"/>
      <c r="D153" s="139">
        <v>2022</v>
      </c>
      <c r="E153" s="98"/>
      <c r="F153" s="50">
        <v>2021</v>
      </c>
      <c r="G153" s="50">
        <v>2021</v>
      </c>
    </row>
    <row r="154" spans="1:12" ht="16.5" x14ac:dyDescent="0.3">
      <c r="A154" s="13"/>
      <c r="B154" s="10"/>
      <c r="C154" s="10"/>
      <c r="D154" s="138"/>
      <c r="E154" s="10"/>
      <c r="F154" s="17"/>
      <c r="G154" s="17"/>
    </row>
    <row r="155" spans="1:12" ht="16.5" x14ac:dyDescent="0.3">
      <c r="A155" s="14" t="s">
        <v>195</v>
      </c>
      <c r="B155" s="10"/>
      <c r="C155" s="10"/>
      <c r="D155" s="138">
        <v>116525</v>
      </c>
      <c r="E155" s="10"/>
      <c r="F155" s="15">
        <v>0</v>
      </c>
      <c r="G155" s="15">
        <v>0</v>
      </c>
    </row>
    <row r="156" spans="1:12" ht="32.25" x14ac:dyDescent="0.3">
      <c r="A156" s="14" t="s">
        <v>196</v>
      </c>
      <c r="B156" s="10"/>
      <c r="C156" s="10"/>
      <c r="D156" s="138">
        <v>116525</v>
      </c>
      <c r="E156" s="10"/>
      <c r="F156" s="15"/>
      <c r="G156" s="15"/>
    </row>
    <row r="157" spans="1:12" ht="17.25" thickBot="1" x14ac:dyDescent="0.35">
      <c r="A157" s="13" t="s">
        <v>168</v>
      </c>
      <c r="B157" s="10"/>
      <c r="C157" s="10"/>
      <c r="D157" s="134">
        <v>0</v>
      </c>
      <c r="E157" s="10"/>
      <c r="F157" s="40">
        <f>+F155-F156</f>
        <v>0</v>
      </c>
      <c r="G157" s="40">
        <f>+G155-G156</f>
        <v>0</v>
      </c>
    </row>
    <row r="158" spans="1:12" ht="12.75" customHeight="1" thickTop="1" x14ac:dyDescent="0.3">
      <c r="A158" s="12"/>
      <c r="B158" s="10"/>
      <c r="C158" s="10"/>
      <c r="D158" s="138"/>
      <c r="E158" s="10"/>
      <c r="F158" s="15"/>
      <c r="G158" s="15"/>
    </row>
    <row r="159" spans="1:12" ht="16.5" x14ac:dyDescent="0.3">
      <c r="A159" s="12" t="s">
        <v>167</v>
      </c>
      <c r="B159" s="10"/>
      <c r="C159" s="10"/>
      <c r="D159" s="138"/>
      <c r="E159" s="10"/>
      <c r="F159" s="15"/>
      <c r="G159" s="15"/>
    </row>
    <row r="160" spans="1:12" ht="16.5" x14ac:dyDescent="0.3">
      <c r="A160" s="13" t="s">
        <v>127</v>
      </c>
      <c r="B160" s="10"/>
      <c r="C160" s="10"/>
      <c r="D160" s="139">
        <v>2022</v>
      </c>
      <c r="E160" s="98"/>
      <c r="F160" s="50">
        <v>2021</v>
      </c>
      <c r="G160" s="50">
        <v>2021</v>
      </c>
      <c r="I160" s="101"/>
      <c r="J160" s="101"/>
      <c r="K160" s="101"/>
      <c r="L160" s="101"/>
    </row>
    <row r="161" spans="1:12" ht="16.5" x14ac:dyDescent="0.3">
      <c r="A161" s="14" t="s">
        <v>199</v>
      </c>
      <c r="B161" s="10"/>
      <c r="C161" s="10"/>
      <c r="D161" s="139"/>
      <c r="E161" s="98"/>
      <c r="F161" s="50"/>
      <c r="G161" s="50"/>
      <c r="I161" s="101"/>
      <c r="J161" s="101"/>
      <c r="K161" s="101"/>
      <c r="L161" s="101"/>
    </row>
    <row r="162" spans="1:12" ht="16.5" x14ac:dyDescent="0.3">
      <c r="A162" s="14" t="s">
        <v>192</v>
      </c>
      <c r="B162" s="10"/>
      <c r="C162" s="10"/>
      <c r="D162" s="61">
        <v>233050</v>
      </c>
      <c r="E162" s="98"/>
      <c r="F162" s="57"/>
      <c r="G162" s="57"/>
    </row>
    <row r="163" spans="1:12" ht="17.25" thickBot="1" x14ac:dyDescent="0.35">
      <c r="A163" s="13" t="s">
        <v>1</v>
      </c>
      <c r="B163" s="10"/>
      <c r="C163" s="10"/>
      <c r="D163" s="140">
        <f>+D162</f>
        <v>233050</v>
      </c>
      <c r="E163" s="10"/>
      <c r="F163" s="29"/>
      <c r="G163" s="29"/>
    </row>
    <row r="164" spans="1:12" ht="17.25" thickTop="1" x14ac:dyDescent="0.3">
      <c r="A164" s="12" t="s">
        <v>142</v>
      </c>
      <c r="B164" s="10"/>
      <c r="C164" s="10"/>
      <c r="D164" s="138"/>
      <c r="E164" s="10"/>
      <c r="F164" s="15"/>
      <c r="G164" s="15"/>
    </row>
    <row r="165" spans="1:12" ht="16.5" x14ac:dyDescent="0.3">
      <c r="A165" s="13" t="s">
        <v>127</v>
      </c>
      <c r="B165" s="10"/>
      <c r="C165" s="10"/>
      <c r="D165" s="139">
        <v>2022</v>
      </c>
      <c r="E165" s="98"/>
      <c r="F165" s="50">
        <v>2021</v>
      </c>
      <c r="G165" s="50">
        <v>2021</v>
      </c>
    </row>
    <row r="166" spans="1:12" ht="16.5" x14ac:dyDescent="0.3">
      <c r="A166" s="14" t="s">
        <v>183</v>
      </c>
      <c r="B166" s="10"/>
      <c r="C166" s="10"/>
      <c r="D166" s="61">
        <v>233050</v>
      </c>
      <c r="E166" s="98"/>
      <c r="F166" s="57"/>
      <c r="G166" s="57"/>
    </row>
    <row r="167" spans="1:12" ht="17.25" thickBot="1" x14ac:dyDescent="0.35">
      <c r="A167" s="13" t="s">
        <v>1</v>
      </c>
      <c r="B167" s="10"/>
      <c r="C167" s="10"/>
      <c r="D167" s="140">
        <f>+D166</f>
        <v>233050</v>
      </c>
      <c r="E167" s="10"/>
      <c r="F167" s="29"/>
      <c r="G167" s="29"/>
    </row>
    <row r="168" spans="1:12" ht="17.25" thickTop="1" x14ac:dyDescent="0.3">
      <c r="A168" s="13"/>
      <c r="B168" s="10"/>
      <c r="C168" s="10"/>
      <c r="D168" s="141"/>
      <c r="E168" s="10"/>
      <c r="F168" s="33"/>
      <c r="G168" s="33"/>
    </row>
    <row r="169" spans="1:12" ht="32.25" x14ac:dyDescent="0.3">
      <c r="A169" s="14" t="s">
        <v>200</v>
      </c>
      <c r="B169" s="10"/>
      <c r="C169" s="10"/>
      <c r="D169" s="138"/>
      <c r="E169" s="10"/>
      <c r="F169" s="100">
        <v>1051876.3899999999</v>
      </c>
      <c r="G169" s="100">
        <v>1051876.3899999999</v>
      </c>
    </row>
    <row r="170" spans="1:12" ht="32.25" x14ac:dyDescent="0.3">
      <c r="A170" s="14" t="s">
        <v>184</v>
      </c>
      <c r="B170" s="10"/>
      <c r="C170" s="10"/>
      <c r="D170" s="138"/>
      <c r="E170" s="10"/>
      <c r="F170" s="15">
        <v>855603.61</v>
      </c>
      <c r="G170" s="15">
        <v>855603.61</v>
      </c>
    </row>
    <row r="171" spans="1:12" ht="33" thickBot="1" x14ac:dyDescent="0.35">
      <c r="A171" s="13" t="s">
        <v>201</v>
      </c>
      <c r="B171" s="10"/>
      <c r="C171" s="10"/>
      <c r="D171" s="134">
        <f>D169-D170</f>
        <v>0</v>
      </c>
      <c r="E171" s="10"/>
      <c r="F171" s="40">
        <f>+F169-F170</f>
        <v>196272.77999999991</v>
      </c>
      <c r="G171" s="134">
        <f>+G169-G170</f>
        <v>196272.77999999991</v>
      </c>
    </row>
    <row r="172" spans="1:12" ht="17.25" thickTop="1" x14ac:dyDescent="0.3">
      <c r="A172" s="12" t="s">
        <v>167</v>
      </c>
      <c r="B172" s="10"/>
      <c r="C172" s="10"/>
      <c r="D172" s="138"/>
      <c r="E172" s="10"/>
      <c r="F172" s="15"/>
      <c r="G172" s="15"/>
    </row>
    <row r="173" spans="1:12" ht="16.5" x14ac:dyDescent="0.3">
      <c r="A173" s="13" t="s">
        <v>127</v>
      </c>
      <c r="B173" s="10"/>
      <c r="C173" s="10"/>
      <c r="D173" s="139">
        <v>2022</v>
      </c>
      <c r="E173" s="98"/>
      <c r="F173" s="50">
        <v>2021</v>
      </c>
      <c r="G173" s="50">
        <v>2021</v>
      </c>
    </row>
    <row r="174" spans="1:12" ht="32.25" x14ac:dyDescent="0.3">
      <c r="A174" s="14" t="s">
        <v>182</v>
      </c>
      <c r="B174" s="10"/>
      <c r="C174" s="10"/>
      <c r="D174" s="138">
        <v>196272.78</v>
      </c>
      <c r="E174" s="10"/>
      <c r="F174" s="15">
        <v>266785.25</v>
      </c>
      <c r="G174" s="15">
        <v>266785.25</v>
      </c>
    </row>
    <row r="175" spans="1:12" ht="32.25" x14ac:dyDescent="0.3">
      <c r="A175" s="14" t="s">
        <v>181</v>
      </c>
      <c r="B175" s="10"/>
      <c r="C175" s="10"/>
      <c r="D175" s="138"/>
      <c r="E175" s="10"/>
      <c r="F175" s="15">
        <v>785091.14</v>
      </c>
      <c r="G175" s="15">
        <v>785091.14</v>
      </c>
    </row>
    <row r="176" spans="1:12" ht="17.25" thickBot="1" x14ac:dyDescent="0.35">
      <c r="A176" s="13" t="s">
        <v>1</v>
      </c>
      <c r="B176" s="10"/>
      <c r="C176" s="10"/>
      <c r="D176" s="140">
        <f>D174+D175</f>
        <v>196272.78</v>
      </c>
      <c r="E176" s="10"/>
      <c r="F176" s="29">
        <f>F174+F175</f>
        <v>1051876.3900000001</v>
      </c>
      <c r="G176" s="29">
        <f>G174+G175</f>
        <v>1051876.3900000001</v>
      </c>
    </row>
    <row r="177" spans="1:7" ht="17.25" thickTop="1" x14ac:dyDescent="0.3">
      <c r="A177" s="12" t="s">
        <v>142</v>
      </c>
      <c r="B177" s="10"/>
      <c r="C177" s="10"/>
      <c r="D177" s="138"/>
      <c r="E177" s="10"/>
      <c r="F177" s="15"/>
      <c r="G177" s="15"/>
    </row>
    <row r="178" spans="1:7" ht="16.5" x14ac:dyDescent="0.3">
      <c r="A178" s="13" t="s">
        <v>127</v>
      </c>
      <c r="B178" s="10"/>
      <c r="C178" s="10"/>
      <c r="D178" s="139">
        <v>2022</v>
      </c>
      <c r="E178" s="98"/>
      <c r="F178" s="50">
        <v>2021</v>
      </c>
      <c r="G178" s="50">
        <v>2021</v>
      </c>
    </row>
    <row r="179" spans="1:7" ht="16.5" x14ac:dyDescent="0.3">
      <c r="A179" s="14" t="s">
        <v>198</v>
      </c>
      <c r="B179" s="10"/>
      <c r="C179" s="10"/>
      <c r="D179" s="61">
        <v>196272.78</v>
      </c>
      <c r="E179" s="98"/>
      <c r="F179" s="99">
        <v>855603.61</v>
      </c>
      <c r="G179" s="99">
        <v>855603.61</v>
      </c>
    </row>
    <row r="180" spans="1:7" ht="17.25" thickBot="1" x14ac:dyDescent="0.35">
      <c r="A180" s="13" t="s">
        <v>1</v>
      </c>
      <c r="B180" s="10"/>
      <c r="C180" s="10"/>
      <c r="D180" s="140">
        <f>+D179</f>
        <v>196272.78</v>
      </c>
      <c r="E180" s="10"/>
      <c r="F180" s="29">
        <f>+F179</f>
        <v>855603.61</v>
      </c>
      <c r="G180" s="29">
        <f>+G179</f>
        <v>855603.61</v>
      </c>
    </row>
    <row r="181" spans="1:7" ht="15.75" thickTop="1" x14ac:dyDescent="0.3"/>
    <row r="192" spans="1:7" ht="16.5" x14ac:dyDescent="0.3">
      <c r="A192" s="143" t="s">
        <v>4</v>
      </c>
      <c r="B192" s="143"/>
      <c r="C192" s="143"/>
      <c r="D192" s="143"/>
      <c r="E192" s="143"/>
      <c r="F192" s="143"/>
      <c r="G192" s="10"/>
    </row>
    <row r="193" spans="1:7" ht="16.5" x14ac:dyDescent="0.3">
      <c r="A193" s="144" t="s">
        <v>221</v>
      </c>
      <c r="B193" s="144"/>
      <c r="C193" s="144"/>
      <c r="D193" s="144"/>
      <c r="E193" s="144"/>
      <c r="F193" s="144"/>
      <c r="G193" s="10"/>
    </row>
    <row r="194" spans="1:7" ht="16.5" x14ac:dyDescent="0.3">
      <c r="A194" s="144" t="s">
        <v>60</v>
      </c>
      <c r="B194" s="144"/>
      <c r="C194" s="144"/>
      <c r="D194" s="144"/>
      <c r="E194" s="144"/>
      <c r="F194" s="144"/>
      <c r="G194" s="10"/>
    </row>
    <row r="195" spans="1:7" ht="16.5" x14ac:dyDescent="0.3">
      <c r="A195" s="26" t="s">
        <v>117</v>
      </c>
      <c r="B195" s="12"/>
      <c r="C195" s="12"/>
      <c r="D195" s="95"/>
      <c r="E195" s="10"/>
      <c r="F195" s="95"/>
      <c r="G195" s="10"/>
    </row>
    <row r="196" spans="1:7" ht="16.5" x14ac:dyDescent="0.3">
      <c r="A196" s="26"/>
      <c r="B196" s="12"/>
      <c r="C196" s="12"/>
      <c r="D196" s="95"/>
      <c r="E196" s="10"/>
      <c r="F196" s="95"/>
      <c r="G196" s="10"/>
    </row>
    <row r="197" spans="1:7" ht="15" customHeight="1" x14ac:dyDescent="0.3">
      <c r="A197" s="148" t="s">
        <v>257</v>
      </c>
      <c r="B197" s="148"/>
      <c r="C197" s="148"/>
      <c r="D197" s="148"/>
      <c r="E197" s="148"/>
      <c r="F197" s="148"/>
      <c r="G197" s="148"/>
    </row>
    <row r="198" spans="1:7" ht="15" customHeight="1" x14ac:dyDescent="0.3">
      <c r="A198" s="148"/>
      <c r="B198" s="148"/>
      <c r="C198" s="148"/>
      <c r="D198" s="148"/>
      <c r="E198" s="148"/>
      <c r="F198" s="148"/>
      <c r="G198" s="148"/>
    </row>
    <row r="199" spans="1:7" ht="15" customHeight="1" x14ac:dyDescent="0.3">
      <c r="A199" s="148"/>
      <c r="B199" s="148"/>
      <c r="C199" s="148"/>
      <c r="D199" s="148"/>
      <c r="E199" s="148"/>
      <c r="F199" s="148"/>
      <c r="G199" s="148"/>
    </row>
    <row r="200" spans="1:7" ht="21" customHeight="1" x14ac:dyDescent="0.3">
      <c r="A200" s="148"/>
      <c r="B200" s="148"/>
      <c r="C200" s="148"/>
      <c r="D200" s="148"/>
      <c r="E200" s="148"/>
      <c r="F200" s="148"/>
      <c r="G200" s="148"/>
    </row>
    <row r="201" spans="1:7" ht="16.5" x14ac:dyDescent="0.3">
      <c r="A201" s="10"/>
      <c r="B201" s="10"/>
      <c r="C201" s="10"/>
      <c r="D201" s="10"/>
      <c r="E201" s="46"/>
      <c r="F201" s="10"/>
      <c r="G201" s="10"/>
    </row>
    <row r="202" spans="1:7" ht="16.5" x14ac:dyDescent="0.3">
      <c r="A202" s="10"/>
      <c r="B202" s="10"/>
      <c r="C202" s="10"/>
      <c r="D202" s="10"/>
      <c r="E202" s="46"/>
      <c r="F202" s="10"/>
      <c r="G202" s="10"/>
    </row>
    <row r="203" spans="1:7" ht="16.5" x14ac:dyDescent="0.3">
      <c r="A203" s="13" t="s">
        <v>127</v>
      </c>
      <c r="B203" s="10"/>
      <c r="C203" s="10"/>
      <c r="D203" s="50">
        <v>2022</v>
      </c>
      <c r="E203" s="46"/>
      <c r="F203" s="10"/>
      <c r="G203" s="50">
        <v>2021</v>
      </c>
    </row>
    <row r="204" spans="1:7" ht="16.5" x14ac:dyDescent="0.3">
      <c r="A204" s="13"/>
      <c r="B204" s="10"/>
      <c r="C204" s="10"/>
      <c r="D204" s="57"/>
      <c r="E204" s="46"/>
      <c r="F204" s="10"/>
      <c r="G204" s="95"/>
    </row>
    <row r="205" spans="1:7" ht="16.5" x14ac:dyDescent="0.3">
      <c r="A205" s="14" t="s">
        <v>64</v>
      </c>
      <c r="B205" s="10"/>
      <c r="C205" s="10"/>
      <c r="D205" s="39">
        <v>0</v>
      </c>
      <c r="E205" s="46"/>
      <c r="F205" s="10"/>
      <c r="G205" s="15">
        <v>609265.09</v>
      </c>
    </row>
    <row r="206" spans="1:7" ht="16.5" x14ac:dyDescent="0.3">
      <c r="A206" s="14" t="s">
        <v>65</v>
      </c>
      <c r="B206" s="10"/>
      <c r="C206" s="10"/>
      <c r="D206" s="39">
        <v>0</v>
      </c>
      <c r="E206" s="46"/>
      <c r="F206" s="10"/>
      <c r="G206" s="15">
        <v>699270.19</v>
      </c>
    </row>
    <row r="207" spans="1:7" ht="16.5" x14ac:dyDescent="0.3">
      <c r="A207" s="14" t="s">
        <v>136</v>
      </c>
      <c r="B207" s="10"/>
      <c r="C207" s="10"/>
      <c r="D207" s="39">
        <v>0</v>
      </c>
      <c r="E207" s="46"/>
      <c r="F207" s="10"/>
      <c r="G207" s="15">
        <v>97182.33</v>
      </c>
    </row>
    <row r="208" spans="1:7" ht="16.5" x14ac:dyDescent="0.3">
      <c r="A208" s="12" t="s">
        <v>66</v>
      </c>
      <c r="B208" s="10"/>
      <c r="C208" s="10"/>
      <c r="D208" s="30">
        <v>0</v>
      </c>
      <c r="E208" s="46"/>
      <c r="F208" s="10"/>
      <c r="G208" s="19">
        <v>3678.24</v>
      </c>
    </row>
    <row r="209" spans="1:7" ht="17.25" thickBot="1" x14ac:dyDescent="0.35">
      <c r="A209" s="13" t="s">
        <v>1</v>
      </c>
      <c r="B209" s="10"/>
      <c r="C209" s="10"/>
      <c r="D209" s="58">
        <f>SUM(D205:D208)</f>
        <v>0</v>
      </c>
      <c r="E209" s="46"/>
      <c r="F209" s="10"/>
      <c r="G209" s="29">
        <f>SUM(G205:G208)</f>
        <v>1409395.8499999999</v>
      </c>
    </row>
    <row r="210" spans="1:7" ht="17.25" thickTop="1" x14ac:dyDescent="0.3">
      <c r="A210" s="10"/>
      <c r="B210" s="10"/>
      <c r="C210" s="10"/>
      <c r="D210" s="10"/>
      <c r="E210" s="46"/>
      <c r="F210" s="10"/>
      <c r="G210" s="10"/>
    </row>
    <row r="211" spans="1:7" ht="16.5" x14ac:dyDescent="0.3">
      <c r="A211" s="10"/>
      <c r="B211" s="10"/>
      <c r="C211" s="10"/>
      <c r="D211" s="10"/>
      <c r="E211" s="46"/>
      <c r="F211" s="10"/>
      <c r="G211" s="10"/>
    </row>
    <row r="212" spans="1:7" ht="16.5" x14ac:dyDescent="0.3">
      <c r="A212" s="10"/>
      <c r="B212" s="10"/>
      <c r="C212" s="10"/>
      <c r="D212" s="10"/>
      <c r="E212" s="46"/>
      <c r="F212" s="10"/>
      <c r="G212" s="10"/>
    </row>
    <row r="213" spans="1:7" ht="16.5" x14ac:dyDescent="0.3">
      <c r="A213" s="10"/>
      <c r="B213" s="10"/>
      <c r="C213" s="10"/>
      <c r="D213" s="10"/>
      <c r="E213" s="46"/>
      <c r="F213" s="10"/>
      <c r="G213" s="10"/>
    </row>
    <row r="214" spans="1:7" ht="16.5" x14ac:dyDescent="0.3">
      <c r="A214" s="10"/>
      <c r="B214" s="10"/>
      <c r="C214" s="10"/>
      <c r="D214" s="10"/>
      <c r="E214" s="46"/>
      <c r="F214" s="10"/>
      <c r="G214" s="10"/>
    </row>
    <row r="215" spans="1:7" ht="16.5" x14ac:dyDescent="0.3">
      <c r="A215" s="10"/>
      <c r="B215" s="10"/>
      <c r="C215" s="10"/>
      <c r="D215" s="10"/>
      <c r="E215" s="46"/>
      <c r="F215" s="10"/>
      <c r="G215" s="10"/>
    </row>
    <row r="216" spans="1:7" ht="16.5" x14ac:dyDescent="0.3">
      <c r="A216" s="10"/>
      <c r="B216" s="10"/>
      <c r="C216" s="10"/>
      <c r="D216" s="10"/>
      <c r="E216" s="46"/>
      <c r="F216" s="10"/>
      <c r="G216" s="10"/>
    </row>
    <row r="217" spans="1:7" ht="16.5" x14ac:dyDescent="0.3">
      <c r="A217" s="10"/>
      <c r="B217" s="10"/>
      <c r="C217" s="10"/>
      <c r="D217" s="10"/>
      <c r="E217" s="46"/>
      <c r="F217" s="10"/>
      <c r="G217" s="10"/>
    </row>
    <row r="218" spans="1:7" ht="16.5" x14ac:dyDescent="0.3">
      <c r="A218" s="10"/>
      <c r="B218" s="10"/>
      <c r="C218" s="10"/>
      <c r="D218" s="10"/>
      <c r="E218" s="46"/>
      <c r="F218" s="10"/>
      <c r="G218" s="10"/>
    </row>
    <row r="219" spans="1:7" ht="16.5" x14ac:dyDescent="0.3">
      <c r="A219" s="10"/>
      <c r="B219" s="10"/>
      <c r="C219" s="10"/>
      <c r="D219" s="10"/>
      <c r="E219" s="46"/>
      <c r="F219" s="10"/>
      <c r="G219" s="10"/>
    </row>
    <row r="220" spans="1:7" ht="16.5" x14ac:dyDescent="0.3">
      <c r="A220" s="10"/>
      <c r="B220" s="10"/>
      <c r="C220" s="10"/>
      <c r="D220" s="10"/>
      <c r="E220" s="46"/>
      <c r="F220" s="10"/>
      <c r="G220" s="10"/>
    </row>
    <row r="221" spans="1:7" ht="16.5" x14ac:dyDescent="0.3">
      <c r="A221" s="10"/>
      <c r="B221" s="10"/>
      <c r="C221" s="10"/>
      <c r="D221" s="10"/>
      <c r="E221" s="46"/>
      <c r="F221" s="10"/>
      <c r="G221" s="10"/>
    </row>
    <row r="222" spans="1:7" ht="16.5" x14ac:dyDescent="0.3">
      <c r="A222" s="10"/>
      <c r="B222" s="10"/>
      <c r="C222" s="10"/>
      <c r="D222" s="10"/>
      <c r="E222" s="46"/>
      <c r="F222" s="10"/>
      <c r="G222" s="10"/>
    </row>
    <row r="223" spans="1:7" ht="16.5" x14ac:dyDescent="0.3">
      <c r="A223" s="10"/>
      <c r="B223" s="10"/>
      <c r="C223" s="10"/>
      <c r="D223" s="10"/>
      <c r="E223" s="46"/>
      <c r="F223" s="10"/>
      <c r="G223" s="10"/>
    </row>
    <row r="224" spans="1:7" ht="16.5" x14ac:dyDescent="0.3">
      <c r="A224" s="10"/>
      <c r="B224" s="10"/>
      <c r="C224" s="10"/>
      <c r="D224" s="10"/>
      <c r="E224" s="46"/>
      <c r="F224" s="10"/>
      <c r="G224" s="10"/>
    </row>
    <row r="225" spans="1:7" ht="16.5" x14ac:dyDescent="0.3">
      <c r="A225" s="10"/>
      <c r="B225" s="10"/>
      <c r="C225" s="10"/>
      <c r="D225" s="10"/>
      <c r="E225" s="46"/>
      <c r="F225" s="10"/>
      <c r="G225" s="10"/>
    </row>
    <row r="226" spans="1:7" ht="16.5" x14ac:dyDescent="0.3">
      <c r="A226" s="10"/>
      <c r="B226" s="10"/>
      <c r="C226" s="10"/>
      <c r="D226" s="10"/>
      <c r="E226" s="46"/>
      <c r="F226" s="10"/>
      <c r="G226" s="10"/>
    </row>
    <row r="246" spans="1:7" ht="16.5" x14ac:dyDescent="0.3">
      <c r="A246" s="143" t="s">
        <v>76</v>
      </c>
      <c r="B246" s="143"/>
      <c r="C246" s="143"/>
      <c r="D246" s="143"/>
      <c r="E246" s="143"/>
      <c r="F246" s="10"/>
      <c r="G246" s="10"/>
    </row>
    <row r="247" spans="1:7" ht="16.5" x14ac:dyDescent="0.3">
      <c r="A247" s="144" t="s">
        <v>221</v>
      </c>
      <c r="B247" s="144"/>
      <c r="C247" s="144"/>
      <c r="D247" s="144"/>
      <c r="E247" s="144"/>
      <c r="F247" s="144"/>
      <c r="G247" s="10"/>
    </row>
    <row r="248" spans="1:7" ht="16.5" x14ac:dyDescent="0.3">
      <c r="A248" s="144" t="s">
        <v>60</v>
      </c>
      <c r="B248" s="144"/>
      <c r="C248" s="144"/>
      <c r="D248" s="144"/>
      <c r="E248" s="144"/>
      <c r="F248" s="10"/>
      <c r="G248" s="10"/>
    </row>
    <row r="249" spans="1:7" ht="16.5" x14ac:dyDescent="0.3">
      <c r="A249" s="95"/>
      <c r="B249" s="95"/>
      <c r="C249" s="95"/>
      <c r="D249" s="95"/>
      <c r="E249" s="95"/>
      <c r="F249" s="10"/>
      <c r="G249" s="10"/>
    </row>
    <row r="250" spans="1:7" ht="16.5" x14ac:dyDescent="0.3">
      <c r="A250" s="26" t="s">
        <v>68</v>
      </c>
      <c r="B250" s="12"/>
      <c r="C250" s="12"/>
      <c r="D250" s="12"/>
      <c r="E250" s="12"/>
      <c r="F250" s="10"/>
      <c r="G250" s="10"/>
    </row>
    <row r="251" spans="1:7" ht="16.5" x14ac:dyDescent="0.3">
      <c r="A251" s="26"/>
      <c r="B251" s="12"/>
      <c r="C251" s="12"/>
      <c r="D251" s="12"/>
      <c r="E251" s="12"/>
      <c r="F251" s="10"/>
      <c r="G251" s="10"/>
    </row>
    <row r="252" spans="1:7" ht="16.5" x14ac:dyDescent="0.3">
      <c r="A252" s="11" t="s">
        <v>204</v>
      </c>
      <c r="B252" s="12"/>
      <c r="C252" s="12"/>
      <c r="D252" s="12"/>
      <c r="E252" s="12"/>
      <c r="F252" s="10"/>
      <c r="G252" s="10"/>
    </row>
    <row r="253" spans="1:7" ht="15" customHeight="1" x14ac:dyDescent="0.3">
      <c r="A253" s="152" t="s">
        <v>137</v>
      </c>
      <c r="B253" s="152"/>
      <c r="C253" s="152"/>
      <c r="D253" s="152"/>
      <c r="E253" s="152"/>
      <c r="F253" s="152"/>
      <c r="G253" s="152"/>
    </row>
    <row r="254" spans="1:7" ht="15" customHeight="1" x14ac:dyDescent="0.3">
      <c r="A254" s="152"/>
      <c r="B254" s="152"/>
      <c r="C254" s="152"/>
      <c r="D254" s="152"/>
      <c r="E254" s="152"/>
      <c r="F254" s="152"/>
      <c r="G254" s="152"/>
    </row>
    <row r="255" spans="1:7" ht="15" customHeight="1" x14ac:dyDescent="0.3">
      <c r="A255" s="152"/>
      <c r="B255" s="152"/>
      <c r="C255" s="152"/>
      <c r="D255" s="152"/>
      <c r="E255" s="152"/>
      <c r="F255" s="152"/>
      <c r="G255" s="152"/>
    </row>
    <row r="256" spans="1:7" ht="53.25" customHeight="1" x14ac:dyDescent="0.3">
      <c r="A256" s="152"/>
      <c r="B256" s="152"/>
      <c r="C256" s="152"/>
      <c r="D256" s="152"/>
      <c r="E256" s="152"/>
      <c r="F256" s="152"/>
      <c r="G256" s="152"/>
    </row>
    <row r="257" spans="1:8" ht="16.5" x14ac:dyDescent="0.3">
      <c r="A257" s="11"/>
      <c r="B257" s="12"/>
      <c r="C257" s="12"/>
      <c r="D257" s="12"/>
      <c r="E257" s="12"/>
      <c r="F257" s="10"/>
      <c r="G257" s="10"/>
    </row>
    <row r="258" spans="1:8" ht="16.5" x14ac:dyDescent="0.3">
      <c r="A258" s="11" t="s">
        <v>205</v>
      </c>
      <c r="B258" s="12"/>
      <c r="C258" s="12"/>
      <c r="D258" s="12"/>
      <c r="E258" s="12"/>
      <c r="F258" s="10"/>
      <c r="G258" s="10"/>
    </row>
    <row r="259" spans="1:8" ht="15" customHeight="1" x14ac:dyDescent="0.3">
      <c r="A259" s="152" t="s">
        <v>258</v>
      </c>
      <c r="B259" s="152"/>
      <c r="C259" s="152"/>
      <c r="D259" s="152"/>
      <c r="E259" s="152"/>
      <c r="F259" s="152"/>
      <c r="G259" s="152"/>
    </row>
    <row r="260" spans="1:8" ht="15" customHeight="1" x14ac:dyDescent="0.3">
      <c r="A260" s="152"/>
      <c r="B260" s="152"/>
      <c r="C260" s="152"/>
      <c r="D260" s="152"/>
      <c r="E260" s="152"/>
      <c r="F260" s="152"/>
      <c r="G260" s="152"/>
    </row>
    <row r="261" spans="1:8" ht="15" customHeight="1" x14ac:dyDescent="0.3">
      <c r="A261" s="152"/>
      <c r="B261" s="152"/>
      <c r="C261" s="152"/>
      <c r="D261" s="152"/>
      <c r="E261" s="152"/>
      <c r="F261" s="152"/>
      <c r="G261" s="152"/>
    </row>
    <row r="262" spans="1:8" ht="15" customHeight="1" x14ac:dyDescent="0.3">
      <c r="A262" s="152"/>
      <c r="B262" s="152"/>
      <c r="C262" s="152"/>
      <c r="D262" s="152"/>
      <c r="E262" s="152"/>
      <c r="F262" s="152"/>
      <c r="G262" s="152"/>
    </row>
    <row r="263" spans="1:8" ht="8.25" customHeight="1" x14ac:dyDescent="0.3">
      <c r="A263" s="152"/>
      <c r="B263" s="152"/>
      <c r="C263" s="152"/>
      <c r="D263" s="152"/>
      <c r="E263" s="152"/>
      <c r="F263" s="152"/>
      <c r="G263" s="152"/>
    </row>
    <row r="264" spans="1:8" ht="16.5" x14ac:dyDescent="0.3">
      <c r="A264" s="10"/>
      <c r="B264" s="10"/>
      <c r="C264" s="10"/>
      <c r="D264" s="10"/>
      <c r="E264" s="46"/>
      <c r="F264" s="10"/>
      <c r="G264" s="10"/>
    </row>
    <row r="265" spans="1:8" ht="16.5" x14ac:dyDescent="0.3">
      <c r="A265" s="10"/>
      <c r="B265" s="10"/>
      <c r="C265" s="10"/>
      <c r="D265" s="10"/>
      <c r="E265" s="46"/>
      <c r="F265" s="10"/>
      <c r="G265" s="10"/>
    </row>
    <row r="266" spans="1:8" ht="16.5" x14ac:dyDescent="0.3">
      <c r="A266" s="13" t="s">
        <v>127</v>
      </c>
      <c r="B266" s="10"/>
      <c r="C266" s="10"/>
      <c r="D266" s="50">
        <v>2022</v>
      </c>
      <c r="E266" s="46"/>
      <c r="F266" s="10"/>
      <c r="G266" s="50">
        <v>2021</v>
      </c>
    </row>
    <row r="267" spans="1:8" ht="16.5" x14ac:dyDescent="0.3">
      <c r="A267" s="14"/>
      <c r="B267" s="10"/>
      <c r="C267" s="10"/>
      <c r="D267" s="15"/>
      <c r="E267" s="46"/>
      <c r="F267" s="10"/>
      <c r="G267" s="15"/>
    </row>
    <row r="268" spans="1:8" ht="16.5" x14ac:dyDescent="0.3">
      <c r="A268" s="14" t="s">
        <v>7</v>
      </c>
      <c r="B268" s="10"/>
      <c r="C268" s="10"/>
      <c r="D268" s="15">
        <v>33915043.229999997</v>
      </c>
      <c r="E268" s="46"/>
      <c r="F268" s="10"/>
      <c r="G268" s="15">
        <v>33915043.229999997</v>
      </c>
      <c r="H268" s="45"/>
    </row>
    <row r="269" spans="1:8" ht="16.5" x14ac:dyDescent="0.3">
      <c r="A269" s="14" t="s">
        <v>8</v>
      </c>
      <c r="B269" s="10"/>
      <c r="C269" s="10"/>
      <c r="D269" s="15">
        <v>72995136.730000004</v>
      </c>
      <c r="E269" s="46"/>
      <c r="F269" s="10"/>
      <c r="G269" s="15">
        <v>75975225.620000005</v>
      </c>
      <c r="H269" s="45"/>
    </row>
    <row r="270" spans="1:8" ht="18.75" customHeight="1" thickBot="1" x14ac:dyDescent="0.35">
      <c r="A270" s="13" t="s">
        <v>1</v>
      </c>
      <c r="B270" s="10"/>
      <c r="C270" s="10"/>
      <c r="D270" s="59">
        <f>SUM(D267:D269)</f>
        <v>106910179.96000001</v>
      </c>
      <c r="E270" s="46"/>
      <c r="F270" s="10"/>
      <c r="G270" s="29">
        <f>G268+G269</f>
        <v>109890268.84999999</v>
      </c>
      <c r="H270" s="45"/>
    </row>
    <row r="271" spans="1:8" ht="17.25" thickTop="1" x14ac:dyDescent="0.3">
      <c r="A271" s="10"/>
      <c r="B271" s="10"/>
      <c r="C271" s="10"/>
      <c r="D271" s="10"/>
      <c r="E271" s="46"/>
      <c r="F271" s="10"/>
      <c r="G271" s="10"/>
    </row>
    <row r="272" spans="1:8" ht="16.5" x14ac:dyDescent="0.3">
      <c r="A272" s="10"/>
      <c r="B272" s="10"/>
      <c r="C272" s="10"/>
      <c r="D272" s="10"/>
      <c r="E272" s="46"/>
      <c r="F272" s="10"/>
      <c r="G272" s="10"/>
    </row>
    <row r="273" spans="1:7" ht="16.5" x14ac:dyDescent="0.3">
      <c r="A273" s="10"/>
      <c r="B273" s="10"/>
      <c r="C273" s="10"/>
      <c r="D273" s="10"/>
      <c r="E273" s="46"/>
      <c r="F273" s="10"/>
      <c r="G273" s="10"/>
    </row>
    <row r="274" spans="1:7" ht="16.5" x14ac:dyDescent="0.3">
      <c r="A274" s="10"/>
      <c r="B274" s="10"/>
      <c r="C274" s="10"/>
      <c r="D274" s="10"/>
      <c r="E274" s="46"/>
      <c r="F274" s="10"/>
      <c r="G274" s="10"/>
    </row>
    <row r="275" spans="1:7" ht="16.5" x14ac:dyDescent="0.3">
      <c r="A275" s="10"/>
      <c r="B275" s="10"/>
      <c r="C275" s="10"/>
      <c r="D275" s="10"/>
      <c r="E275" s="46"/>
      <c r="F275" s="10"/>
      <c r="G275" s="10"/>
    </row>
    <row r="276" spans="1:7" ht="16.5" x14ac:dyDescent="0.3">
      <c r="A276" s="10"/>
      <c r="B276" s="10"/>
      <c r="C276" s="10"/>
      <c r="D276" s="10"/>
      <c r="E276" s="46"/>
      <c r="F276" s="10"/>
      <c r="G276" s="10"/>
    </row>
    <row r="277" spans="1:7" ht="16.5" x14ac:dyDescent="0.3">
      <c r="A277" s="10"/>
      <c r="B277" s="10"/>
      <c r="C277" s="10"/>
      <c r="D277" s="10"/>
      <c r="E277" s="46"/>
      <c r="F277" s="10"/>
      <c r="G277" s="10"/>
    </row>
    <row r="278" spans="1:7" ht="16.5" x14ac:dyDescent="0.3">
      <c r="A278" s="10"/>
      <c r="B278" s="10"/>
      <c r="C278" s="10"/>
      <c r="D278" s="10"/>
      <c r="E278" s="46"/>
      <c r="F278" s="10"/>
      <c r="G278" s="10"/>
    </row>
    <row r="279" spans="1:7" ht="16.5" x14ac:dyDescent="0.3">
      <c r="A279" s="10"/>
      <c r="B279" s="10"/>
      <c r="C279" s="10"/>
      <c r="D279" s="10"/>
      <c r="E279" s="46"/>
      <c r="F279" s="10"/>
      <c r="G279" s="10"/>
    </row>
    <row r="280" spans="1:7" ht="16.5" x14ac:dyDescent="0.3">
      <c r="A280" s="10"/>
      <c r="B280" s="10"/>
      <c r="C280" s="10"/>
      <c r="D280" s="10"/>
      <c r="E280" s="46"/>
      <c r="F280" s="10"/>
      <c r="G280" s="10"/>
    </row>
    <row r="281" spans="1:7" ht="16.5" x14ac:dyDescent="0.3">
      <c r="A281" s="10"/>
      <c r="B281" s="10"/>
      <c r="C281" s="10"/>
      <c r="D281" s="10"/>
      <c r="E281" s="46"/>
      <c r="F281" s="10"/>
      <c r="G281" s="10"/>
    </row>
    <row r="282" spans="1:7" ht="16.5" x14ac:dyDescent="0.3">
      <c r="A282" s="10"/>
      <c r="B282" s="10"/>
      <c r="C282" s="10"/>
      <c r="D282" s="10"/>
      <c r="E282" s="46"/>
      <c r="F282" s="10"/>
      <c r="G282" s="10"/>
    </row>
    <row r="283" spans="1:7" ht="16.5" x14ac:dyDescent="0.3">
      <c r="A283" s="10"/>
      <c r="B283" s="10"/>
      <c r="C283" s="10"/>
      <c r="D283" s="10"/>
      <c r="E283" s="46"/>
      <c r="F283" s="10"/>
      <c r="G283" s="10"/>
    </row>
    <row r="284" spans="1:7" ht="16.5" x14ac:dyDescent="0.3">
      <c r="A284" s="10"/>
      <c r="B284" s="10"/>
      <c r="C284" s="10"/>
      <c r="D284" s="10"/>
      <c r="E284" s="46"/>
      <c r="F284" s="10"/>
      <c r="G284" s="10"/>
    </row>
    <row r="285" spans="1:7" ht="16.5" x14ac:dyDescent="0.3">
      <c r="A285" s="10"/>
      <c r="B285" s="10"/>
      <c r="C285" s="10"/>
      <c r="D285" s="10"/>
      <c r="E285" s="46"/>
      <c r="F285" s="10"/>
      <c r="G285" s="10"/>
    </row>
    <row r="286" spans="1:7" ht="16.5" x14ac:dyDescent="0.3">
      <c r="A286" s="10"/>
      <c r="B286" s="10"/>
      <c r="C286" s="10"/>
      <c r="D286" s="10"/>
      <c r="E286" s="46"/>
      <c r="F286" s="10"/>
      <c r="G286" s="10"/>
    </row>
    <row r="287" spans="1:7" ht="16.5" x14ac:dyDescent="0.3">
      <c r="A287" s="10"/>
      <c r="B287" s="10"/>
      <c r="C287" s="10"/>
      <c r="D287" s="10"/>
      <c r="E287" s="46"/>
      <c r="F287" s="10"/>
      <c r="G287" s="10"/>
    </row>
    <row r="288" spans="1:7" ht="16.5" x14ac:dyDescent="0.3">
      <c r="A288" s="10"/>
      <c r="B288" s="10"/>
      <c r="C288" s="10"/>
      <c r="D288" s="10"/>
      <c r="E288" s="46"/>
      <c r="F288" s="10"/>
      <c r="G288" s="10"/>
    </row>
    <row r="289" spans="1:7" ht="16.5" x14ac:dyDescent="0.3">
      <c r="A289" s="10"/>
      <c r="B289" s="10"/>
      <c r="C289" s="10"/>
      <c r="D289" s="10"/>
      <c r="E289" s="46"/>
      <c r="F289" s="10"/>
      <c r="G289" s="10"/>
    </row>
    <row r="290" spans="1:7" ht="16.5" x14ac:dyDescent="0.3">
      <c r="A290" s="10"/>
      <c r="B290" s="10"/>
      <c r="C290" s="10"/>
      <c r="D290" s="10"/>
      <c r="E290" s="46"/>
      <c r="F290" s="10"/>
      <c r="G290" s="10"/>
    </row>
    <row r="291" spans="1:7" ht="16.5" x14ac:dyDescent="0.3">
      <c r="A291" s="10"/>
      <c r="B291" s="10"/>
      <c r="C291" s="10"/>
      <c r="D291" s="10"/>
      <c r="E291" s="46"/>
      <c r="F291" s="10"/>
      <c r="G291" s="10"/>
    </row>
    <row r="292" spans="1:7" ht="16.5" x14ac:dyDescent="0.3">
      <c r="A292" s="10"/>
      <c r="B292" s="10"/>
      <c r="C292" s="10"/>
      <c r="D292" s="10"/>
      <c r="E292" s="46"/>
      <c r="F292" s="10"/>
      <c r="G292" s="10"/>
    </row>
    <row r="293" spans="1:7" ht="16.5" x14ac:dyDescent="0.3">
      <c r="A293" s="10"/>
      <c r="B293" s="10"/>
      <c r="C293" s="10"/>
      <c r="D293" s="10"/>
      <c r="E293" s="46"/>
      <c r="F293" s="10"/>
      <c r="G293" s="10"/>
    </row>
    <row r="294" spans="1:7" ht="16.5" x14ac:dyDescent="0.3">
      <c r="A294" s="10"/>
      <c r="B294" s="10"/>
      <c r="C294" s="10"/>
      <c r="D294" s="10"/>
      <c r="E294" s="46"/>
      <c r="F294" s="10"/>
      <c r="G294" s="10"/>
    </row>
    <row r="295" spans="1:7" ht="16.5" x14ac:dyDescent="0.3">
      <c r="A295" s="10"/>
      <c r="B295" s="10"/>
      <c r="C295" s="10"/>
      <c r="D295" s="10"/>
      <c r="E295" s="46"/>
      <c r="F295" s="10"/>
      <c r="G295" s="10"/>
    </row>
    <row r="296" spans="1:7" ht="16.5" x14ac:dyDescent="0.3">
      <c r="A296" s="10"/>
      <c r="B296" s="10"/>
      <c r="C296" s="10"/>
      <c r="D296" s="10"/>
      <c r="E296" s="46"/>
      <c r="F296" s="10"/>
      <c r="G296" s="10"/>
    </row>
    <row r="297" spans="1:7" ht="16.5" x14ac:dyDescent="0.3">
      <c r="A297" s="10"/>
      <c r="B297" s="10"/>
      <c r="C297" s="10"/>
      <c r="D297" s="10"/>
      <c r="E297" s="46"/>
      <c r="F297" s="10"/>
      <c r="G297" s="10"/>
    </row>
    <row r="298" spans="1:7" ht="16.5" x14ac:dyDescent="0.3">
      <c r="A298" s="143" t="s">
        <v>83</v>
      </c>
      <c r="B298" s="143"/>
      <c r="C298" s="143"/>
      <c r="D298" s="143"/>
      <c r="E298" s="143"/>
      <c r="F298" s="143"/>
      <c r="G298" s="10"/>
    </row>
    <row r="299" spans="1:7" ht="16.5" x14ac:dyDescent="0.3">
      <c r="A299" s="144" t="s">
        <v>221</v>
      </c>
      <c r="B299" s="144"/>
      <c r="C299" s="144"/>
      <c r="D299" s="144"/>
      <c r="E299" s="144"/>
      <c r="F299" s="95"/>
      <c r="G299" s="10"/>
    </row>
    <row r="300" spans="1:7" ht="16.5" x14ac:dyDescent="0.3">
      <c r="A300" s="144" t="s">
        <v>60</v>
      </c>
      <c r="B300" s="144"/>
      <c r="C300" s="144"/>
      <c r="D300" s="144"/>
      <c r="E300" s="144"/>
      <c r="F300" s="144"/>
      <c r="G300" s="10"/>
    </row>
    <row r="301" spans="1:7" ht="16.5" x14ac:dyDescent="0.3">
      <c r="A301" s="95"/>
      <c r="B301" s="95"/>
      <c r="C301" s="95"/>
      <c r="D301" s="95"/>
      <c r="E301" s="95"/>
      <c r="F301" s="95"/>
      <c r="G301" s="10"/>
    </row>
    <row r="302" spans="1:7" ht="16.5" x14ac:dyDescent="0.3">
      <c r="A302" s="26" t="s">
        <v>44</v>
      </c>
      <c r="B302" s="12"/>
      <c r="C302" s="12"/>
      <c r="D302" s="12"/>
      <c r="E302" s="10"/>
      <c r="F302" s="10"/>
      <c r="G302" s="10"/>
    </row>
    <row r="303" spans="1:7" ht="16.5" x14ac:dyDescent="0.3">
      <c r="A303" s="26"/>
      <c r="B303" s="12"/>
      <c r="C303" s="12"/>
      <c r="D303" s="12"/>
      <c r="E303" s="10"/>
      <c r="F303" s="10"/>
      <c r="G303" s="10"/>
    </row>
    <row r="304" spans="1:7" ht="16.5" x14ac:dyDescent="0.3">
      <c r="A304" s="26"/>
      <c r="B304" s="12"/>
      <c r="C304" s="12"/>
      <c r="D304" s="12"/>
      <c r="E304" s="10"/>
      <c r="F304" s="10"/>
      <c r="G304" s="10"/>
    </row>
    <row r="305" spans="1:7" ht="15" customHeight="1" x14ac:dyDescent="0.3">
      <c r="A305" s="148" t="s">
        <v>259</v>
      </c>
      <c r="B305" s="148"/>
      <c r="C305" s="148"/>
      <c r="D305" s="148"/>
      <c r="E305" s="148"/>
      <c r="F305" s="148"/>
      <c r="G305" s="148"/>
    </row>
    <row r="306" spans="1:7" ht="15" customHeight="1" x14ac:dyDescent="0.3">
      <c r="A306" s="148"/>
      <c r="B306" s="148"/>
      <c r="C306" s="148"/>
      <c r="D306" s="148"/>
      <c r="E306" s="148"/>
      <c r="F306" s="148"/>
      <c r="G306" s="148"/>
    </row>
    <row r="307" spans="1:7" ht="74.25" customHeight="1" x14ac:dyDescent="0.3">
      <c r="A307" s="148"/>
      <c r="B307" s="148"/>
      <c r="C307" s="148"/>
      <c r="D307" s="148"/>
      <c r="E307" s="148"/>
      <c r="F307" s="148"/>
      <c r="G307" s="148"/>
    </row>
    <row r="308" spans="1:7" ht="16.5" x14ac:dyDescent="0.3">
      <c r="A308" s="10"/>
      <c r="B308" s="10"/>
      <c r="C308" s="10"/>
      <c r="D308" s="10"/>
      <c r="E308" s="46"/>
      <c r="F308" s="10"/>
      <c r="G308" s="10"/>
    </row>
    <row r="309" spans="1:7" ht="16.5" x14ac:dyDescent="0.3">
      <c r="A309" s="10"/>
      <c r="B309" s="10"/>
      <c r="C309" s="10"/>
      <c r="D309" s="10"/>
      <c r="E309" s="46"/>
      <c r="F309" s="10"/>
      <c r="G309" s="10"/>
    </row>
    <row r="310" spans="1:7" ht="16.5" x14ac:dyDescent="0.3">
      <c r="A310" s="13" t="s">
        <v>127</v>
      </c>
      <c r="B310" s="10"/>
      <c r="C310" s="10"/>
      <c r="D310" s="50">
        <v>2022</v>
      </c>
      <c r="E310" s="46"/>
      <c r="F310" s="10"/>
      <c r="G310" s="50">
        <v>2021</v>
      </c>
    </row>
    <row r="311" spans="1:7" ht="16.5" x14ac:dyDescent="0.3">
      <c r="A311" s="13"/>
      <c r="B311" s="10"/>
      <c r="C311" s="10"/>
      <c r="D311" s="12"/>
      <c r="E311" s="46"/>
      <c r="F311" s="10"/>
      <c r="G311" s="12"/>
    </row>
    <row r="312" spans="1:7" ht="36.75" customHeight="1" x14ac:dyDescent="0.3">
      <c r="A312" s="14" t="s">
        <v>222</v>
      </c>
      <c r="B312" s="10"/>
      <c r="C312" s="10"/>
      <c r="D312" s="15">
        <v>260290.27</v>
      </c>
      <c r="E312" s="46"/>
      <c r="F312" s="10"/>
      <c r="G312" s="15">
        <v>260290.27</v>
      </c>
    </row>
    <row r="313" spans="1:7" ht="16.5" x14ac:dyDescent="0.3">
      <c r="A313" s="14" t="s">
        <v>223</v>
      </c>
      <c r="B313" s="10"/>
      <c r="C313" s="10"/>
      <c r="D313" s="15">
        <v>1895300</v>
      </c>
      <c r="E313" s="46"/>
      <c r="F313" s="10"/>
      <c r="G313" s="15">
        <v>1895300</v>
      </c>
    </row>
    <row r="314" spans="1:7" ht="21.75" customHeight="1" x14ac:dyDescent="0.3">
      <c r="A314" s="14" t="s">
        <v>224</v>
      </c>
      <c r="B314" s="10"/>
      <c r="C314" s="10"/>
      <c r="D314" s="19">
        <v>463100</v>
      </c>
      <c r="E314" s="46"/>
      <c r="F314" s="10"/>
      <c r="G314" s="19">
        <v>463100</v>
      </c>
    </row>
    <row r="315" spans="1:7" ht="21.75" customHeight="1" thickBot="1" x14ac:dyDescent="0.35">
      <c r="A315" s="13" t="s">
        <v>1</v>
      </c>
      <c r="B315" s="10"/>
      <c r="C315" s="10"/>
      <c r="D315" s="28">
        <f>SUM(D312:D314)</f>
        <v>2618690.27</v>
      </c>
      <c r="E315" s="46"/>
      <c r="F315" s="10"/>
      <c r="G315" s="29">
        <f>G313+G314+G312</f>
        <v>2618690.27</v>
      </c>
    </row>
    <row r="316" spans="1:7" ht="15.75" thickTop="1" x14ac:dyDescent="0.3"/>
    <row r="345" spans="1:12" ht="16.5" x14ac:dyDescent="0.3">
      <c r="A345" s="143" t="s">
        <v>84</v>
      </c>
      <c r="B345" s="143"/>
      <c r="C345" s="143"/>
      <c r="D345" s="143"/>
      <c r="E345" s="143"/>
    </row>
    <row r="346" spans="1:12" ht="16.5" x14ac:dyDescent="0.3">
      <c r="A346" s="144" t="s">
        <v>221</v>
      </c>
      <c r="B346" s="144"/>
      <c r="C346" s="144"/>
      <c r="D346" s="144"/>
      <c r="E346" s="144"/>
    </row>
    <row r="347" spans="1:12" ht="16.5" x14ac:dyDescent="0.3">
      <c r="A347" s="144" t="s">
        <v>60</v>
      </c>
      <c r="B347" s="144"/>
      <c r="C347" s="144"/>
      <c r="D347" s="144"/>
      <c r="E347" s="144"/>
      <c r="I347" s="101"/>
      <c r="J347" s="101"/>
      <c r="K347" s="101"/>
      <c r="L347" s="101"/>
    </row>
    <row r="348" spans="1:12" x14ac:dyDescent="0.3">
      <c r="A348" s="97"/>
      <c r="B348" s="97"/>
      <c r="C348" s="97"/>
      <c r="D348" s="97"/>
      <c r="E348" s="97"/>
      <c r="I348" s="101"/>
      <c r="J348" s="101"/>
      <c r="K348" s="101"/>
      <c r="L348" s="101"/>
    </row>
    <row r="349" spans="1:12" ht="16.5" x14ac:dyDescent="0.3">
      <c r="A349" s="26" t="s">
        <v>42</v>
      </c>
      <c r="B349" s="1"/>
      <c r="C349" s="1"/>
      <c r="E349" s="41"/>
      <c r="I349" s="101"/>
      <c r="J349" s="101"/>
      <c r="K349" s="101"/>
      <c r="L349" s="101"/>
    </row>
    <row r="350" spans="1:12" x14ac:dyDescent="0.3">
      <c r="A350" s="3"/>
      <c r="B350" s="1"/>
      <c r="C350" s="1"/>
      <c r="E350" s="41"/>
      <c r="I350" s="101"/>
      <c r="J350" s="101"/>
      <c r="K350" s="101"/>
      <c r="L350" s="101"/>
    </row>
    <row r="351" spans="1:12" ht="15" customHeight="1" x14ac:dyDescent="0.3">
      <c r="A351" s="146" t="s">
        <v>260</v>
      </c>
      <c r="B351" s="146"/>
      <c r="C351" s="146"/>
      <c r="D351" s="146"/>
      <c r="E351" s="146"/>
      <c r="F351" s="146"/>
      <c r="G351" s="146"/>
      <c r="H351" s="146"/>
      <c r="I351" s="101"/>
      <c r="J351" s="101"/>
      <c r="K351" s="101"/>
      <c r="L351" s="101"/>
    </row>
    <row r="352" spans="1:12" ht="15" customHeight="1" x14ac:dyDescent="0.3">
      <c r="A352" s="146"/>
      <c r="B352" s="146"/>
      <c r="C352" s="146"/>
      <c r="D352" s="146"/>
      <c r="E352" s="146"/>
      <c r="F352" s="146"/>
      <c r="G352" s="146"/>
      <c r="H352" s="146"/>
      <c r="I352" s="101"/>
      <c r="J352" s="101"/>
      <c r="K352" s="101"/>
      <c r="L352" s="101"/>
    </row>
    <row r="353" spans="1:17" ht="15" customHeight="1" x14ac:dyDescent="0.3">
      <c r="A353" s="146"/>
      <c r="B353" s="146"/>
      <c r="C353" s="146"/>
      <c r="D353" s="146"/>
      <c r="E353" s="146"/>
      <c r="F353" s="146"/>
      <c r="G353" s="146"/>
      <c r="H353" s="146"/>
      <c r="I353" s="101"/>
      <c r="J353" s="101"/>
      <c r="K353" s="101"/>
      <c r="L353" s="101"/>
    </row>
    <row r="354" spans="1:17" ht="15" customHeight="1" x14ac:dyDescent="0.3">
      <c r="A354" s="146"/>
      <c r="B354" s="146"/>
      <c r="C354" s="146"/>
      <c r="D354" s="146"/>
      <c r="E354" s="146"/>
      <c r="F354" s="146"/>
      <c r="G354" s="146"/>
      <c r="H354" s="146"/>
      <c r="I354" s="101"/>
      <c r="J354" s="101"/>
      <c r="K354" s="101"/>
      <c r="L354" s="101"/>
    </row>
    <row r="355" spans="1:17" ht="36" customHeight="1" x14ac:dyDescent="0.3">
      <c r="A355" s="146"/>
      <c r="B355" s="146"/>
      <c r="C355" s="146"/>
      <c r="D355" s="146"/>
      <c r="E355" s="146"/>
      <c r="F355" s="146"/>
      <c r="G355" s="146"/>
      <c r="H355" s="146"/>
      <c r="I355" s="101"/>
      <c r="J355" s="101"/>
      <c r="K355" s="101"/>
      <c r="L355" s="101"/>
    </row>
    <row r="356" spans="1:17" x14ac:dyDescent="0.3">
      <c r="A356" s="1"/>
      <c r="B356" s="1"/>
      <c r="C356" s="1"/>
      <c r="E356" s="41"/>
      <c r="I356" s="101"/>
      <c r="J356" s="101"/>
      <c r="K356" s="101"/>
      <c r="L356" s="101"/>
    </row>
    <row r="357" spans="1:17" ht="16.5" x14ac:dyDescent="0.3">
      <c r="A357" s="11" t="s">
        <v>140</v>
      </c>
      <c r="B357" s="1"/>
      <c r="C357" s="1"/>
      <c r="D357" s="1"/>
      <c r="E357" s="41"/>
      <c r="I357" s="101"/>
      <c r="J357" s="101"/>
      <c r="K357" s="101"/>
      <c r="L357" s="101"/>
    </row>
    <row r="358" spans="1:17" ht="15" customHeight="1" x14ac:dyDescent="0.3">
      <c r="A358" s="146" t="s">
        <v>141</v>
      </c>
      <c r="B358" s="146"/>
      <c r="C358" s="146"/>
      <c r="D358" s="146"/>
      <c r="E358" s="146"/>
      <c r="F358" s="146"/>
      <c r="G358" s="146"/>
      <c r="H358" s="146"/>
      <c r="I358" s="101"/>
      <c r="J358" s="101"/>
      <c r="K358" s="101"/>
      <c r="L358" s="101"/>
    </row>
    <row r="359" spans="1:17" ht="15" customHeight="1" x14ac:dyDescent="0.3">
      <c r="A359" s="146"/>
      <c r="B359" s="146"/>
      <c r="C359" s="146"/>
      <c r="D359" s="146"/>
      <c r="E359" s="146"/>
      <c r="F359" s="146"/>
      <c r="G359" s="146"/>
      <c r="H359" s="146"/>
      <c r="I359" s="101"/>
      <c r="J359" s="101"/>
      <c r="K359" s="101"/>
      <c r="L359" s="101"/>
    </row>
    <row r="360" spans="1:17" ht="15" customHeight="1" x14ac:dyDescent="0.3">
      <c r="A360" s="146"/>
      <c r="B360" s="146"/>
      <c r="C360" s="146"/>
      <c r="D360" s="146"/>
      <c r="E360" s="146"/>
      <c r="F360" s="146"/>
      <c r="G360" s="146"/>
      <c r="H360" s="146"/>
      <c r="I360" s="101"/>
      <c r="J360" s="101"/>
      <c r="K360" s="101"/>
      <c r="L360" s="101"/>
    </row>
    <row r="361" spans="1:17" ht="21.75" customHeight="1" x14ac:dyDescent="0.3">
      <c r="A361" s="146"/>
      <c r="B361" s="146"/>
      <c r="C361" s="146"/>
      <c r="D361" s="146"/>
      <c r="E361" s="146"/>
      <c r="F361" s="146"/>
      <c r="G361" s="146"/>
      <c r="H361" s="146"/>
      <c r="N361" s="118"/>
      <c r="O361" s="118"/>
      <c r="P361" s="118"/>
      <c r="Q361" s="118"/>
    </row>
    <row r="362" spans="1:17" x14ac:dyDescent="0.3">
      <c r="J362" s="111"/>
    </row>
    <row r="364" spans="1:17" s="118" customFormat="1" ht="27" x14ac:dyDescent="0.3">
      <c r="A364" s="116">
        <v>2022</v>
      </c>
      <c r="B364" s="117" t="s">
        <v>85</v>
      </c>
      <c r="D364" s="117" t="s">
        <v>86</v>
      </c>
      <c r="E364" s="119"/>
      <c r="G364" s="117" t="s">
        <v>87</v>
      </c>
      <c r="H364" s="117" t="s">
        <v>105</v>
      </c>
      <c r="I364" s="117" t="s">
        <v>106</v>
      </c>
      <c r="J364" s="117" t="s">
        <v>185</v>
      </c>
      <c r="K364" s="117" t="s">
        <v>138</v>
      </c>
      <c r="L364" s="117" t="s">
        <v>1</v>
      </c>
      <c r="O364" s="130"/>
      <c r="P364" s="130"/>
    </row>
    <row r="365" spans="1:17" s="118" customFormat="1" x14ac:dyDescent="0.3">
      <c r="A365" s="120" t="s">
        <v>139</v>
      </c>
      <c r="B365" s="121">
        <f>78016200+6192000+22051200</f>
        <v>106259400</v>
      </c>
      <c r="D365" s="121">
        <v>158152792.88999999</v>
      </c>
      <c r="E365" s="119"/>
      <c r="G365" s="121">
        <v>31318842.48</v>
      </c>
      <c r="H365" s="121">
        <v>67504106.799999997</v>
      </c>
      <c r="I365" s="121">
        <v>109405264.56</v>
      </c>
      <c r="J365" s="121">
        <v>12397.08</v>
      </c>
      <c r="K365" s="121">
        <v>172315872.59999999</v>
      </c>
      <c r="L365" s="122">
        <f>SUM(B365:K365)</f>
        <v>644968676.40999997</v>
      </c>
      <c r="O365" s="130"/>
      <c r="P365" s="131"/>
    </row>
    <row r="366" spans="1:17" s="118" customFormat="1" x14ac:dyDescent="0.3">
      <c r="A366" s="123" t="s">
        <v>88</v>
      </c>
      <c r="B366" s="124"/>
      <c r="D366" s="124"/>
      <c r="E366" s="119"/>
      <c r="G366" s="124">
        <v>5933619.8799999999</v>
      </c>
      <c r="H366" s="124">
        <v>3413479</v>
      </c>
      <c r="I366" s="124"/>
      <c r="J366" s="124">
        <v>1104050.23</v>
      </c>
      <c r="K366" s="124"/>
      <c r="L366" s="107">
        <f>+G366+H366+J366</f>
        <v>10451149.109999999</v>
      </c>
      <c r="O366" s="132"/>
      <c r="P366" s="133"/>
    </row>
    <row r="367" spans="1:17" s="118" customFormat="1" x14ac:dyDescent="0.3">
      <c r="A367" s="123" t="s">
        <v>89</v>
      </c>
      <c r="B367" s="124"/>
      <c r="D367" s="124"/>
      <c r="E367" s="119"/>
      <c r="G367" s="124">
        <v>-235265.47</v>
      </c>
      <c r="H367" s="124"/>
      <c r="I367" s="124"/>
      <c r="J367" s="124"/>
      <c r="K367" s="124"/>
      <c r="L367" s="124">
        <v>-235265.47</v>
      </c>
      <c r="O367" s="130"/>
      <c r="P367" s="130"/>
    </row>
    <row r="368" spans="1:17" s="118" customFormat="1" x14ac:dyDescent="0.3">
      <c r="A368" s="120" t="s">
        <v>90</v>
      </c>
      <c r="B368" s="121">
        <v>106259400</v>
      </c>
      <c r="D368" s="121">
        <v>158152792.88999999</v>
      </c>
      <c r="E368" s="119"/>
      <c r="G368" s="121">
        <v>37017196.890000001</v>
      </c>
      <c r="H368" s="121">
        <v>70917585.799999997</v>
      </c>
      <c r="I368" s="121">
        <v>109405264.56</v>
      </c>
      <c r="J368" s="121">
        <v>1116447.31</v>
      </c>
      <c r="K368" s="121">
        <v>172315872.59999999</v>
      </c>
      <c r="L368" s="121">
        <f>SUM(B368:K368)</f>
        <v>655184560.04999995</v>
      </c>
      <c r="O368" s="130"/>
      <c r="P368" s="130"/>
    </row>
    <row r="369" spans="1:16" s="118" customFormat="1" x14ac:dyDescent="0.3">
      <c r="A369" s="120"/>
      <c r="B369" s="121"/>
      <c r="D369" s="121"/>
      <c r="E369" s="119"/>
      <c r="G369" s="121"/>
      <c r="H369" s="121"/>
      <c r="I369" s="121"/>
      <c r="J369" s="121"/>
      <c r="K369" s="121"/>
      <c r="L369" s="121"/>
      <c r="O369" s="130"/>
      <c r="P369" s="130"/>
    </row>
    <row r="370" spans="1:16" s="118" customFormat="1" x14ac:dyDescent="0.3">
      <c r="A370" s="120" t="s">
        <v>107</v>
      </c>
      <c r="B370" s="121"/>
      <c r="C370" s="125"/>
      <c r="D370" s="121">
        <v>-39851901.119999997</v>
      </c>
      <c r="E370" s="126"/>
      <c r="F370" s="125"/>
      <c r="G370" s="121">
        <v>-24066182.989999998</v>
      </c>
      <c r="H370" s="121">
        <v>-62270513.979999997</v>
      </c>
      <c r="I370" s="121">
        <v>-82954473.609999999</v>
      </c>
      <c r="J370" s="121">
        <v>-1033</v>
      </c>
      <c r="K370" s="121"/>
      <c r="L370" s="121">
        <f>+D370+G370+H370+I370+J370</f>
        <v>-209144104.69999999</v>
      </c>
    </row>
    <row r="371" spans="1:16" s="118" customFormat="1" x14ac:dyDescent="0.3">
      <c r="A371" s="123" t="s">
        <v>91</v>
      </c>
      <c r="B371" s="124"/>
      <c r="D371" s="124">
        <v>-3004100.4</v>
      </c>
      <c r="E371" s="119"/>
      <c r="G371" s="124">
        <v>-3508082.31</v>
      </c>
      <c r="H371" s="124">
        <v>-2293519.35</v>
      </c>
      <c r="I371" s="124">
        <v>-12515356.42</v>
      </c>
      <c r="J371" s="124">
        <v>-18585.64</v>
      </c>
      <c r="K371" s="124"/>
      <c r="L371" s="124">
        <f>+D371+G371+H371+I371+J371</f>
        <v>-21339644.120000001</v>
      </c>
    </row>
    <row r="372" spans="1:16" s="118" customFormat="1" x14ac:dyDescent="0.3">
      <c r="A372" s="120" t="s">
        <v>90</v>
      </c>
      <c r="B372" s="121"/>
      <c r="D372" s="121">
        <f>SUM(D370:D371)</f>
        <v>-42856001.519999996</v>
      </c>
      <c r="E372" s="126"/>
      <c r="F372" s="125"/>
      <c r="G372" s="121">
        <f>SUM(G370:G371)</f>
        <v>-27574265.299999997</v>
      </c>
      <c r="H372" s="121">
        <f>SUM(H370:H371)</f>
        <v>-64564033.329999998</v>
      </c>
      <c r="I372" s="121">
        <f>SUM(I370:I371)</f>
        <v>-95469830.030000001</v>
      </c>
      <c r="J372" s="121">
        <f>SUM(J370:J371)</f>
        <v>-19618.64</v>
      </c>
      <c r="K372" s="121"/>
      <c r="L372" s="121">
        <f>SUM(D372:K372)</f>
        <v>-230483748.81999996</v>
      </c>
      <c r="O372" s="127"/>
    </row>
    <row r="373" spans="1:16" s="118" customFormat="1" x14ac:dyDescent="0.3">
      <c r="A373" s="120" t="s">
        <v>270</v>
      </c>
      <c r="B373" s="121">
        <f>SUM(B368:B371)</f>
        <v>106259400</v>
      </c>
      <c r="D373" s="121">
        <f>SUM(D368+D372)</f>
        <v>115296791.36999999</v>
      </c>
      <c r="E373" s="119"/>
      <c r="G373" s="121">
        <f>SUM(G368:G371)</f>
        <v>9442931.5900000017</v>
      </c>
      <c r="H373" s="121">
        <f t="shared" ref="H373:K373" si="0">SUM(H368:H371)</f>
        <v>6353552.4700000007</v>
      </c>
      <c r="I373" s="121">
        <f t="shared" si="0"/>
        <v>13935434.530000003</v>
      </c>
      <c r="J373" s="121">
        <f t="shared" si="0"/>
        <v>1096828.6700000002</v>
      </c>
      <c r="K373" s="121">
        <f t="shared" si="0"/>
        <v>172315872.59999999</v>
      </c>
      <c r="L373" s="121">
        <f>SUM(L368:L371)</f>
        <v>424700811.22999996</v>
      </c>
    </row>
    <row r="374" spans="1:16" x14ac:dyDescent="0.3">
      <c r="A374" s="108"/>
      <c r="B374" s="2"/>
      <c r="D374" s="2"/>
      <c r="H374" s="2"/>
      <c r="I374" s="49"/>
      <c r="J374" s="49"/>
      <c r="K374" s="45"/>
      <c r="O374" s="45"/>
    </row>
    <row r="375" spans="1:16" x14ac:dyDescent="0.3">
      <c r="A375" s="5">
        <v>2021</v>
      </c>
      <c r="B375" s="2"/>
      <c r="D375" s="2"/>
      <c r="H375" s="2"/>
      <c r="I375" s="49"/>
      <c r="J375" s="49"/>
      <c r="K375" s="45"/>
    </row>
    <row r="376" spans="1:16" ht="27" x14ac:dyDescent="0.3">
      <c r="A376" s="103"/>
      <c r="B376" s="102" t="s">
        <v>85</v>
      </c>
      <c r="D376" s="102" t="s">
        <v>86</v>
      </c>
      <c r="G376" s="102" t="s">
        <v>87</v>
      </c>
      <c r="H376" s="102" t="s">
        <v>105</v>
      </c>
      <c r="I376" s="102" t="s">
        <v>106</v>
      </c>
      <c r="J376" s="102" t="s">
        <v>185</v>
      </c>
      <c r="K376" s="102" t="s">
        <v>138</v>
      </c>
      <c r="L376" s="102" t="s">
        <v>1</v>
      </c>
    </row>
    <row r="377" spans="1:16" x14ac:dyDescent="0.3">
      <c r="A377" s="105" t="s">
        <v>139</v>
      </c>
      <c r="B377" s="104">
        <f>78016200+6192000+22051200</f>
        <v>106259400</v>
      </c>
      <c r="D377" s="104">
        <v>158155982.88999999</v>
      </c>
      <c r="G377" s="104">
        <v>25630077.989999998</v>
      </c>
      <c r="H377" s="104">
        <v>66831976.920000002</v>
      </c>
      <c r="I377" s="104">
        <v>109235315.06</v>
      </c>
      <c r="J377" s="104"/>
      <c r="K377" s="104">
        <v>172315872.59999999</v>
      </c>
      <c r="L377" s="104">
        <f>+B377+D377+G377+H377+I377+K377</f>
        <v>638428625.46000004</v>
      </c>
    </row>
    <row r="378" spans="1:16" x14ac:dyDescent="0.3">
      <c r="A378" s="108" t="s">
        <v>88</v>
      </c>
      <c r="B378" s="106"/>
      <c r="D378" s="106"/>
      <c r="G378" s="106">
        <v>5688764.4900000002</v>
      </c>
      <c r="H378" s="106">
        <v>672129.88</v>
      </c>
      <c r="I378" s="106">
        <v>169949.5</v>
      </c>
      <c r="J378" s="106">
        <v>12397.08</v>
      </c>
      <c r="K378" s="106"/>
      <c r="L378" s="107">
        <f>+G378+H378+J378+I378</f>
        <v>6543240.9500000002</v>
      </c>
    </row>
    <row r="379" spans="1:16" x14ac:dyDescent="0.3">
      <c r="A379" s="108" t="s">
        <v>89</v>
      </c>
      <c r="B379" s="106"/>
      <c r="D379" s="106">
        <v>-3190</v>
      </c>
      <c r="G379" s="106"/>
      <c r="H379" s="106"/>
      <c r="I379" s="106"/>
      <c r="J379" s="106"/>
      <c r="K379" s="106"/>
      <c r="L379" s="106">
        <f>+D379</f>
        <v>-3190</v>
      </c>
    </row>
    <row r="380" spans="1:16" x14ac:dyDescent="0.3">
      <c r="A380" s="105" t="s">
        <v>90</v>
      </c>
      <c r="B380" s="104">
        <f>SUM(B377:B379)</f>
        <v>106259400</v>
      </c>
      <c r="C380" s="9"/>
      <c r="D380" s="104">
        <f>SUM(D377:D379)</f>
        <v>158152792.88999999</v>
      </c>
      <c r="E380" s="91"/>
      <c r="F380" s="9"/>
      <c r="G380" s="104">
        <f>SUM(G377:G379)</f>
        <v>31318842.479999997</v>
      </c>
      <c r="H380" s="104">
        <f>SUM(H377:H379)</f>
        <v>67504106.799999997</v>
      </c>
      <c r="I380" s="104">
        <f>SUM(I377:I379)</f>
        <v>109405264.56</v>
      </c>
      <c r="J380" s="104">
        <f>+J378</f>
        <v>12397.08</v>
      </c>
      <c r="K380" s="104">
        <f>SUM(K377:K379)</f>
        <v>172315872.59999999</v>
      </c>
      <c r="L380" s="104">
        <f>SUM(L377:L379)</f>
        <v>644968676.41000009</v>
      </c>
    </row>
    <row r="381" spans="1:16" x14ac:dyDescent="0.3">
      <c r="A381" s="105"/>
      <c r="B381" s="104"/>
      <c r="C381" s="9"/>
      <c r="D381" s="104"/>
      <c r="E381" s="91"/>
      <c r="F381" s="9"/>
      <c r="G381" s="104"/>
      <c r="H381" s="104"/>
      <c r="I381" s="104"/>
      <c r="J381" s="104"/>
      <c r="K381" s="104"/>
      <c r="L381" s="104"/>
    </row>
    <row r="382" spans="1:16" x14ac:dyDescent="0.3">
      <c r="A382" s="108" t="s">
        <v>107</v>
      </c>
      <c r="B382" s="106"/>
      <c r="D382" s="106">
        <v>-36847800.719999999</v>
      </c>
      <c r="G382" s="106">
        <v>-21320803.989999998</v>
      </c>
      <c r="H382" s="106">
        <v>-60038647.390000001</v>
      </c>
      <c r="I382" s="106">
        <v>-69776863.950000003</v>
      </c>
      <c r="J382" s="106"/>
      <c r="K382" s="106"/>
      <c r="L382" s="106">
        <f>SUM(D382:I382)</f>
        <v>-187984116.05000001</v>
      </c>
    </row>
    <row r="383" spans="1:16" x14ac:dyDescent="0.3">
      <c r="A383" s="108" t="s">
        <v>91</v>
      </c>
      <c r="B383" s="106"/>
      <c r="D383" s="106">
        <v>-3004100.4</v>
      </c>
      <c r="G383" s="106">
        <v>-2745379</v>
      </c>
      <c r="H383" s="106">
        <v>-2231866.59</v>
      </c>
      <c r="I383" s="106">
        <v>-13177609.66</v>
      </c>
      <c r="J383" s="106">
        <v>-1033</v>
      </c>
      <c r="K383" s="106"/>
      <c r="L383" s="106">
        <f>SUM(D383:J383)</f>
        <v>-21159988.649999999</v>
      </c>
    </row>
    <row r="384" spans="1:16" x14ac:dyDescent="0.3">
      <c r="A384" s="105" t="s">
        <v>90</v>
      </c>
      <c r="B384" s="104"/>
      <c r="D384" s="104">
        <f>SUM(D382:D383)</f>
        <v>-39851901.119999997</v>
      </c>
      <c r="G384" s="104">
        <f>SUM(G382:G383)</f>
        <v>-24066182.989999998</v>
      </c>
      <c r="H384" s="104">
        <f>SUM(H382:H383)</f>
        <v>-62270513.980000004</v>
      </c>
      <c r="I384" s="104">
        <f>SUM(I382:I383)</f>
        <v>-82954473.609999999</v>
      </c>
      <c r="J384" s="104">
        <f>+J383</f>
        <v>-1033</v>
      </c>
      <c r="K384" s="106"/>
      <c r="L384" s="104">
        <f>+L382+L383</f>
        <v>-209144104.70000002</v>
      </c>
    </row>
    <row r="385" spans="1:12" ht="15.75" x14ac:dyDescent="0.3">
      <c r="A385" s="109" t="s">
        <v>108</v>
      </c>
      <c r="B385" s="104">
        <f>SUM(B380:B383)</f>
        <v>106259400</v>
      </c>
      <c r="D385" s="104">
        <f>SUM(D380+D384)</f>
        <v>118300891.76999998</v>
      </c>
      <c r="G385" s="104">
        <f>SUM(G380:G383)</f>
        <v>7252659.4899999984</v>
      </c>
      <c r="H385" s="104">
        <f>SUM(H380:H383)</f>
        <v>5233592.8199999966</v>
      </c>
      <c r="I385" s="104">
        <f>SUM(I380:I383)</f>
        <v>26450790.949999999</v>
      </c>
      <c r="J385" s="104"/>
      <c r="K385" s="104">
        <f>SUM(K380:K383)</f>
        <v>172315872.59999999</v>
      </c>
      <c r="L385" s="104">
        <f>SUM(L380:L383)</f>
        <v>435824571.7100001</v>
      </c>
    </row>
    <row r="390" spans="1:12" x14ac:dyDescent="0.3">
      <c r="L390" s="101"/>
    </row>
    <row r="392" spans="1:12" x14ac:dyDescent="0.3">
      <c r="J392" s="45"/>
    </row>
    <row r="396" spans="1:12" ht="16.5" x14ac:dyDescent="0.3">
      <c r="A396" s="143" t="s">
        <v>94</v>
      </c>
      <c r="B396" s="143"/>
      <c r="C396" s="143"/>
      <c r="D396" s="143"/>
      <c r="E396" s="143"/>
      <c r="F396" s="143"/>
      <c r="G396" s="10"/>
    </row>
    <row r="397" spans="1:12" ht="16.5" x14ac:dyDescent="0.3">
      <c r="A397" s="144" t="s">
        <v>221</v>
      </c>
      <c r="B397" s="144"/>
      <c r="C397" s="144"/>
      <c r="D397" s="144"/>
      <c r="E397" s="144"/>
      <c r="F397" s="144"/>
      <c r="G397" s="10"/>
    </row>
    <row r="398" spans="1:12" ht="16.5" x14ac:dyDescent="0.3">
      <c r="A398" s="144" t="s">
        <v>60</v>
      </c>
      <c r="B398" s="144"/>
      <c r="C398" s="144"/>
      <c r="D398" s="144"/>
      <c r="E398" s="144"/>
      <c r="F398" s="144"/>
      <c r="G398" s="10"/>
    </row>
    <row r="399" spans="1:12" ht="16.5" x14ac:dyDescent="0.3">
      <c r="A399" s="95"/>
      <c r="B399" s="95"/>
      <c r="C399" s="95"/>
      <c r="D399" s="95"/>
      <c r="E399" s="95"/>
      <c r="F399" s="95"/>
      <c r="G399" s="10"/>
    </row>
    <row r="400" spans="1:12" ht="16.5" x14ac:dyDescent="0.3">
      <c r="A400" s="95"/>
      <c r="B400" s="95"/>
      <c r="C400" s="95"/>
      <c r="D400" s="95"/>
      <c r="E400" s="95"/>
      <c r="F400" s="95"/>
      <c r="G400" s="10"/>
    </row>
    <row r="401" spans="1:7" ht="16.5" x14ac:dyDescent="0.3">
      <c r="A401" s="95"/>
      <c r="B401" s="95"/>
      <c r="C401" s="95"/>
      <c r="D401" s="95"/>
      <c r="E401" s="95"/>
      <c r="F401" s="95"/>
      <c r="G401" s="10"/>
    </row>
    <row r="402" spans="1:7" ht="16.5" x14ac:dyDescent="0.3">
      <c r="A402" s="26" t="s">
        <v>36</v>
      </c>
      <c r="B402" s="12"/>
      <c r="C402" s="12"/>
      <c r="D402" s="12"/>
      <c r="E402" s="10"/>
      <c r="F402" s="10"/>
      <c r="G402" s="10"/>
    </row>
    <row r="403" spans="1:7" ht="16.5" x14ac:dyDescent="0.3">
      <c r="A403" s="26"/>
      <c r="B403" s="12"/>
      <c r="C403" s="12"/>
      <c r="D403" s="12"/>
      <c r="E403" s="10"/>
      <c r="F403" s="10"/>
      <c r="G403" s="10"/>
    </row>
    <row r="404" spans="1:7" ht="15" customHeight="1" x14ac:dyDescent="0.3">
      <c r="A404" s="146" t="s">
        <v>225</v>
      </c>
      <c r="B404" s="146"/>
      <c r="C404" s="146"/>
      <c r="D404" s="146"/>
      <c r="E404" s="146"/>
      <c r="F404" s="146"/>
      <c r="G404" s="146"/>
    </row>
    <row r="405" spans="1:7" ht="32.25" customHeight="1" x14ac:dyDescent="0.3">
      <c r="A405" s="146"/>
      <c r="B405" s="146"/>
      <c r="C405" s="146"/>
      <c r="D405" s="146"/>
      <c r="E405" s="146"/>
      <c r="F405" s="146"/>
      <c r="G405" s="146"/>
    </row>
    <row r="406" spans="1:7" ht="16.5" x14ac:dyDescent="0.3">
      <c r="A406" s="10"/>
      <c r="B406" s="10"/>
      <c r="C406" s="10"/>
      <c r="D406" s="10"/>
      <c r="E406" s="46"/>
      <c r="F406" s="10"/>
      <c r="G406" s="10"/>
    </row>
    <row r="407" spans="1:7" ht="16.5" x14ac:dyDescent="0.3">
      <c r="A407" s="13" t="s">
        <v>127</v>
      </c>
      <c r="B407" s="10"/>
      <c r="C407" s="10"/>
      <c r="D407" s="94">
        <v>2022</v>
      </c>
      <c r="E407" s="46"/>
      <c r="F407" s="10"/>
      <c r="G407" s="94">
        <v>2021</v>
      </c>
    </row>
    <row r="408" spans="1:7" ht="16.5" x14ac:dyDescent="0.3">
      <c r="A408" s="13"/>
      <c r="B408" s="10"/>
      <c r="C408" s="10"/>
      <c r="D408" s="12"/>
      <c r="E408" s="46"/>
      <c r="F408" s="10"/>
      <c r="G408" s="12"/>
    </row>
    <row r="409" spans="1:7" ht="16.5" x14ac:dyDescent="0.3">
      <c r="A409" s="14" t="s">
        <v>143</v>
      </c>
      <c r="B409" s="10"/>
      <c r="C409" s="10"/>
      <c r="D409" s="15">
        <v>230600</v>
      </c>
      <c r="E409" s="46"/>
      <c r="F409" s="10"/>
      <c r="G409" s="15">
        <v>230600</v>
      </c>
    </row>
    <row r="410" spans="1:7" ht="16.5" x14ac:dyDescent="0.3">
      <c r="A410" s="14"/>
      <c r="B410" s="10"/>
      <c r="C410" s="10"/>
      <c r="D410" s="15"/>
      <c r="E410" s="46"/>
      <c r="F410" s="10"/>
      <c r="G410" s="15"/>
    </row>
    <row r="411" spans="1:7" ht="16.5" x14ac:dyDescent="0.3">
      <c r="A411" s="14" t="s">
        <v>6</v>
      </c>
      <c r="B411" s="10"/>
      <c r="C411" s="10"/>
      <c r="D411" s="19">
        <v>67834</v>
      </c>
      <c r="E411" s="46"/>
      <c r="F411" s="10"/>
      <c r="G411" s="19">
        <v>67834</v>
      </c>
    </row>
    <row r="412" spans="1:7" ht="16.5" x14ac:dyDescent="0.3">
      <c r="A412" s="14"/>
      <c r="B412" s="10"/>
      <c r="C412" s="10"/>
      <c r="D412" s="15"/>
      <c r="E412" s="46"/>
      <c r="F412" s="10"/>
      <c r="G412" s="17"/>
    </row>
    <row r="413" spans="1:7" ht="16.5" x14ac:dyDescent="0.3">
      <c r="A413" s="14"/>
      <c r="B413" s="10"/>
      <c r="C413" s="10"/>
      <c r="D413" s="15"/>
      <c r="E413" s="46"/>
      <c r="F413" s="10"/>
      <c r="G413" s="17"/>
    </row>
    <row r="414" spans="1:7" ht="17.25" thickBot="1" x14ac:dyDescent="0.35">
      <c r="A414" s="13" t="s">
        <v>1</v>
      </c>
      <c r="B414" s="10"/>
      <c r="C414" s="10"/>
      <c r="D414" s="28">
        <f>D409+D411</f>
        <v>298434</v>
      </c>
      <c r="E414" s="46"/>
      <c r="F414" s="10"/>
      <c r="G414" s="29">
        <f>G409+G411</f>
        <v>298434</v>
      </c>
    </row>
    <row r="415" spans="1:7" ht="15.75" thickTop="1" x14ac:dyDescent="0.3"/>
    <row r="450" spans="1:11" ht="16.5" x14ac:dyDescent="0.3">
      <c r="A450" s="143" t="s">
        <v>92</v>
      </c>
      <c r="B450" s="143"/>
      <c r="C450" s="143"/>
      <c r="D450" s="143"/>
      <c r="E450" s="143"/>
      <c r="F450" s="143"/>
      <c r="G450" s="10"/>
    </row>
    <row r="451" spans="1:11" ht="16.5" x14ac:dyDescent="0.3">
      <c r="A451" s="144" t="s">
        <v>221</v>
      </c>
      <c r="B451" s="144"/>
      <c r="C451" s="144"/>
      <c r="D451" s="144"/>
      <c r="E451" s="144"/>
      <c r="F451" s="144"/>
      <c r="G451" s="10"/>
    </row>
    <row r="452" spans="1:11" ht="16.5" x14ac:dyDescent="0.3">
      <c r="A452" s="144" t="s">
        <v>60</v>
      </c>
      <c r="B452" s="144"/>
      <c r="C452" s="144"/>
      <c r="D452" s="144"/>
      <c r="E452" s="144"/>
      <c r="F452" s="144"/>
      <c r="G452" s="10"/>
    </row>
    <row r="453" spans="1:11" ht="16.5" x14ac:dyDescent="0.3">
      <c r="A453" s="95"/>
      <c r="B453" s="95"/>
      <c r="C453" s="95"/>
      <c r="D453" s="95"/>
      <c r="E453" s="95"/>
      <c r="F453" s="95"/>
      <c r="G453" s="10"/>
    </row>
    <row r="454" spans="1:11" ht="16.5" x14ac:dyDescent="0.3">
      <c r="A454" s="95"/>
      <c r="B454" s="95"/>
      <c r="C454" s="95"/>
      <c r="D454" s="95"/>
      <c r="E454" s="95"/>
      <c r="F454" s="95"/>
      <c r="G454" s="10"/>
    </row>
    <row r="455" spans="1:11" ht="16.5" x14ac:dyDescent="0.3">
      <c r="A455" s="26" t="s">
        <v>31</v>
      </c>
      <c r="B455" s="12"/>
      <c r="C455" s="12"/>
      <c r="D455" s="12"/>
      <c r="E455" s="10"/>
      <c r="F455" s="10"/>
      <c r="G455" s="10"/>
    </row>
    <row r="456" spans="1:11" ht="16.5" x14ac:dyDescent="0.3">
      <c r="A456" s="12"/>
      <c r="B456" s="12"/>
      <c r="C456" s="12"/>
      <c r="D456" s="12"/>
      <c r="E456" s="10"/>
      <c r="F456" s="10"/>
      <c r="G456" s="10"/>
    </row>
    <row r="457" spans="1:11" ht="15" customHeight="1" x14ac:dyDescent="0.3">
      <c r="A457" s="146" t="s">
        <v>247</v>
      </c>
      <c r="B457" s="146"/>
      <c r="C457" s="146"/>
      <c r="D457" s="146"/>
      <c r="E457" s="146"/>
      <c r="F457" s="146"/>
      <c r="G457" s="146"/>
      <c r="I457" s="118"/>
      <c r="J457" s="118"/>
      <c r="K457" s="118"/>
    </row>
    <row r="458" spans="1:11" ht="15" customHeight="1" x14ac:dyDescent="0.3">
      <c r="A458" s="146"/>
      <c r="B458" s="146"/>
      <c r="C458" s="146"/>
      <c r="D458" s="146"/>
      <c r="E458" s="146"/>
      <c r="F458" s="146"/>
      <c r="G458" s="146"/>
    </row>
    <row r="459" spans="1:11" ht="15" customHeight="1" x14ac:dyDescent="0.3">
      <c r="A459" s="146"/>
      <c r="B459" s="146"/>
      <c r="C459" s="146"/>
      <c r="D459" s="146"/>
      <c r="E459" s="146"/>
      <c r="F459" s="146"/>
      <c r="G459" s="146"/>
    </row>
    <row r="460" spans="1:11" ht="15" customHeight="1" x14ac:dyDescent="0.3">
      <c r="A460" s="146"/>
      <c r="B460" s="146"/>
      <c r="C460" s="146"/>
      <c r="D460" s="146"/>
      <c r="E460" s="146"/>
      <c r="F460" s="146"/>
      <c r="G460" s="146"/>
    </row>
    <row r="461" spans="1:11" ht="72.75" customHeight="1" x14ac:dyDescent="0.3">
      <c r="A461" s="146"/>
      <c r="B461" s="146"/>
      <c r="C461" s="146"/>
      <c r="D461" s="146"/>
      <c r="E461" s="146"/>
      <c r="F461" s="146"/>
      <c r="G461" s="146"/>
    </row>
    <row r="462" spans="1:11" ht="16.5" x14ac:dyDescent="0.3">
      <c r="A462" s="10"/>
      <c r="B462" s="10"/>
      <c r="C462" s="10"/>
      <c r="D462" s="10"/>
      <c r="E462" s="46"/>
      <c r="F462" s="10"/>
      <c r="G462" s="10"/>
    </row>
    <row r="463" spans="1:11" ht="16.5" x14ac:dyDescent="0.3">
      <c r="A463" s="13" t="s">
        <v>127</v>
      </c>
      <c r="B463" s="10"/>
      <c r="C463" s="10"/>
      <c r="D463" s="50">
        <v>2022</v>
      </c>
      <c r="E463" s="46"/>
      <c r="F463" s="10"/>
      <c r="G463" s="50">
        <v>2021</v>
      </c>
    </row>
    <row r="464" spans="1:11" ht="16.5" x14ac:dyDescent="0.3">
      <c r="A464" s="13"/>
      <c r="B464" s="10"/>
      <c r="C464" s="10"/>
      <c r="D464" s="12"/>
      <c r="E464" s="46"/>
      <c r="F464" s="10"/>
      <c r="G464" s="12"/>
    </row>
    <row r="465" spans="1:8" ht="16.5" x14ac:dyDescent="0.3">
      <c r="A465" s="14" t="s">
        <v>28</v>
      </c>
      <c r="B465" s="10"/>
      <c r="C465" s="10"/>
      <c r="D465" s="39">
        <v>66298582.049999997</v>
      </c>
      <c r="E465" s="46"/>
      <c r="F465" s="10"/>
      <c r="G465" s="39">
        <v>28243444.969999999</v>
      </c>
      <c r="H465" s="45"/>
    </row>
    <row r="466" spans="1:8" ht="16.5" x14ac:dyDescent="0.3">
      <c r="A466" s="14" t="s">
        <v>226</v>
      </c>
      <c r="B466" s="10"/>
      <c r="C466" s="10"/>
      <c r="D466" s="15">
        <v>1134857.81</v>
      </c>
      <c r="E466" s="46"/>
      <c r="F466" s="10"/>
      <c r="G466" s="15">
        <v>667872.39</v>
      </c>
      <c r="H466" s="45"/>
    </row>
    <row r="467" spans="1:8" ht="21" customHeight="1" x14ac:dyDescent="0.3">
      <c r="A467" s="14" t="s">
        <v>227</v>
      </c>
      <c r="B467" s="10"/>
      <c r="C467" s="10"/>
      <c r="D467" s="16">
        <v>3127187.11</v>
      </c>
      <c r="E467" s="46"/>
      <c r="F467" s="10"/>
      <c r="G467" s="16">
        <v>3127187.11</v>
      </c>
      <c r="H467" s="45"/>
    </row>
    <row r="468" spans="1:8" ht="27.75" customHeight="1" thickBot="1" x14ac:dyDescent="0.35">
      <c r="A468" s="13" t="s">
        <v>1</v>
      </c>
      <c r="B468" s="10"/>
      <c r="C468" s="10"/>
      <c r="D468" s="28">
        <f>SUM(D464:D467)</f>
        <v>70560626.969999999</v>
      </c>
      <c r="E468" s="46"/>
      <c r="F468" s="10"/>
      <c r="G468" s="29">
        <f>SUM(G464:G467)</f>
        <v>32038504.469999999</v>
      </c>
      <c r="H468" s="45"/>
    </row>
    <row r="469" spans="1:8" ht="17.25" thickTop="1" x14ac:dyDescent="0.3">
      <c r="A469" s="10"/>
      <c r="B469" s="10"/>
      <c r="C469" s="10"/>
      <c r="D469" s="10"/>
      <c r="E469" s="46"/>
      <c r="F469" s="10"/>
      <c r="G469" s="10"/>
    </row>
    <row r="501" spans="1:7" ht="16.5" x14ac:dyDescent="0.3">
      <c r="A501" s="143" t="s">
        <v>93</v>
      </c>
      <c r="B501" s="143"/>
      <c r="C501" s="143"/>
      <c r="D501" s="143"/>
      <c r="E501" s="143"/>
      <c r="F501" s="10"/>
      <c r="G501" s="10"/>
    </row>
    <row r="502" spans="1:7" ht="16.5" x14ac:dyDescent="0.3">
      <c r="A502" s="144" t="s">
        <v>221</v>
      </c>
      <c r="B502" s="144"/>
      <c r="C502" s="144"/>
      <c r="D502" s="144"/>
      <c r="E502" s="144"/>
      <c r="F502" s="10"/>
      <c r="G502" s="10"/>
    </row>
    <row r="503" spans="1:7" ht="16.5" x14ac:dyDescent="0.3">
      <c r="A503" s="144" t="s">
        <v>60</v>
      </c>
      <c r="B503" s="144"/>
      <c r="C503" s="144"/>
      <c r="D503" s="144"/>
      <c r="E503" s="144"/>
      <c r="F503" s="10"/>
      <c r="G503" s="10"/>
    </row>
    <row r="504" spans="1:7" ht="16.5" x14ac:dyDescent="0.3">
      <c r="A504" s="95"/>
      <c r="B504" s="95"/>
      <c r="C504" s="95"/>
      <c r="D504" s="95"/>
      <c r="E504" s="95"/>
      <c r="F504" s="10"/>
      <c r="G504" s="10"/>
    </row>
    <row r="505" spans="1:7" ht="16.5" x14ac:dyDescent="0.3">
      <c r="A505" s="26" t="s">
        <v>103</v>
      </c>
      <c r="B505" s="12"/>
      <c r="C505" s="12"/>
      <c r="D505" s="12"/>
      <c r="E505" s="12"/>
      <c r="F505" s="10"/>
      <c r="G505" s="10"/>
    </row>
    <row r="506" spans="1:7" ht="15" customHeight="1" x14ac:dyDescent="0.3">
      <c r="A506" s="147" t="s">
        <v>264</v>
      </c>
      <c r="B506" s="147"/>
      <c r="C506" s="147"/>
      <c r="D506" s="147"/>
      <c r="E506" s="147"/>
      <c r="F506" s="147"/>
      <c r="G506" s="147"/>
    </row>
    <row r="507" spans="1:7" ht="15" customHeight="1" x14ac:dyDescent="0.3">
      <c r="A507" s="147"/>
      <c r="B507" s="147"/>
      <c r="C507" s="147"/>
      <c r="D507" s="147"/>
      <c r="E507" s="147"/>
      <c r="F507" s="147"/>
      <c r="G507" s="147"/>
    </row>
    <row r="508" spans="1:7" ht="15" customHeight="1" x14ac:dyDescent="0.3">
      <c r="A508" s="147"/>
      <c r="B508" s="147"/>
      <c r="C508" s="147"/>
      <c r="D508" s="147"/>
      <c r="E508" s="147"/>
      <c r="F508" s="147"/>
      <c r="G508" s="147"/>
    </row>
    <row r="509" spans="1:7" ht="15.75" customHeight="1" x14ac:dyDescent="0.3">
      <c r="A509" s="147"/>
      <c r="B509" s="147"/>
      <c r="C509" s="147"/>
      <c r="D509" s="147"/>
      <c r="E509" s="147"/>
      <c r="F509" s="147"/>
      <c r="G509" s="147"/>
    </row>
    <row r="510" spans="1:7" ht="16.5" customHeight="1" x14ac:dyDescent="0.3">
      <c r="A510" s="147"/>
      <c r="B510" s="147"/>
      <c r="C510" s="147"/>
      <c r="D510" s="147"/>
      <c r="E510" s="147"/>
      <c r="F510" s="147"/>
      <c r="G510" s="147"/>
    </row>
    <row r="511" spans="1:7" ht="134.25" customHeight="1" x14ac:dyDescent="0.3">
      <c r="A511" s="147"/>
      <c r="B511" s="147"/>
      <c r="C511" s="147"/>
      <c r="D511" s="147"/>
      <c r="E511" s="147"/>
      <c r="F511" s="147"/>
      <c r="G511" s="147"/>
    </row>
    <row r="512" spans="1:7" ht="25.5" customHeight="1" x14ac:dyDescent="0.3">
      <c r="A512" s="96"/>
      <c r="B512" s="96"/>
      <c r="C512" s="96"/>
      <c r="D512" s="96"/>
      <c r="E512" s="96"/>
      <c r="F512" s="96"/>
      <c r="G512" s="96"/>
    </row>
    <row r="513" spans="1:12" ht="16.5" x14ac:dyDescent="0.3">
      <c r="A513" s="13" t="s">
        <v>127</v>
      </c>
      <c r="B513" s="10"/>
      <c r="C513" s="10"/>
      <c r="D513" s="50">
        <v>2022</v>
      </c>
      <c r="E513" s="46"/>
      <c r="F513" s="10"/>
      <c r="G513" s="50">
        <v>2021</v>
      </c>
      <c r="I513" s="101"/>
      <c r="J513" s="101"/>
      <c r="K513" s="101"/>
      <c r="L513" s="101"/>
    </row>
    <row r="514" spans="1:12" ht="16.5" x14ac:dyDescent="0.3">
      <c r="A514" s="13"/>
      <c r="B514" s="10"/>
      <c r="C514" s="10"/>
      <c r="D514" s="12"/>
      <c r="E514" s="46"/>
      <c r="F514" s="10"/>
      <c r="G514" s="12"/>
      <c r="I514" s="101"/>
      <c r="J514" s="101"/>
      <c r="K514" s="101"/>
      <c r="L514" s="101"/>
    </row>
    <row r="515" spans="1:12" ht="16.5" x14ac:dyDescent="0.3">
      <c r="A515" s="14" t="s">
        <v>23</v>
      </c>
      <c r="B515" s="10"/>
      <c r="C515" s="10"/>
      <c r="D515" s="16">
        <v>128231.87</v>
      </c>
      <c r="E515" s="46"/>
      <c r="F515" s="10"/>
      <c r="G515" s="16">
        <v>118838.39999999999</v>
      </c>
      <c r="H515" s="31"/>
      <c r="I515" s="101"/>
      <c r="J515" s="101"/>
      <c r="K515" s="101"/>
      <c r="L515" s="101"/>
    </row>
    <row r="516" spans="1:12" ht="16.5" x14ac:dyDescent="0.3">
      <c r="A516" s="14" t="s">
        <v>24</v>
      </c>
      <c r="B516" s="10"/>
      <c r="C516" s="10"/>
      <c r="D516" s="16">
        <v>17102.73</v>
      </c>
      <c r="E516" s="46"/>
      <c r="F516" s="10"/>
      <c r="G516" s="16">
        <v>72974.070000000007</v>
      </c>
      <c r="H516" s="31"/>
      <c r="I516" s="101"/>
      <c r="J516" s="101"/>
      <c r="K516" s="101"/>
      <c r="L516" s="101"/>
    </row>
    <row r="517" spans="1:12" ht="16.5" x14ac:dyDescent="0.3">
      <c r="A517" s="14" t="s">
        <v>37</v>
      </c>
      <c r="B517" s="10"/>
      <c r="C517" s="10"/>
      <c r="D517" s="16">
        <v>496685.84</v>
      </c>
      <c r="E517" s="46"/>
      <c r="F517" s="10"/>
      <c r="G517" s="16">
        <v>896250.03</v>
      </c>
      <c r="H517" s="31"/>
      <c r="I517" s="101"/>
      <c r="J517" s="101"/>
      <c r="K517" s="101"/>
      <c r="L517" s="101"/>
    </row>
    <row r="518" spans="1:12" ht="16.5" x14ac:dyDescent="0.3">
      <c r="A518" s="14" t="s">
        <v>40</v>
      </c>
      <c r="B518" s="10"/>
      <c r="C518" s="10"/>
      <c r="D518" s="16">
        <v>19585.150000000001</v>
      </c>
      <c r="E518" s="46"/>
      <c r="F518" s="10"/>
      <c r="G518" s="16">
        <v>260895.72</v>
      </c>
      <c r="H518" s="31"/>
      <c r="I518" s="101"/>
      <c r="J518" s="101"/>
      <c r="K518" s="101"/>
      <c r="L518" s="101"/>
    </row>
    <row r="519" spans="1:12" ht="16.5" x14ac:dyDescent="0.3">
      <c r="A519" s="14" t="s">
        <v>38</v>
      </c>
      <c r="B519" s="10"/>
      <c r="C519" s="10"/>
      <c r="D519" s="16">
        <v>1099464.58</v>
      </c>
      <c r="E519" s="46"/>
      <c r="F519" s="10"/>
      <c r="G519" s="16">
        <v>1098114.58</v>
      </c>
      <c r="H519" s="31"/>
      <c r="I519" s="101"/>
      <c r="J519" s="101"/>
      <c r="K519" s="101"/>
      <c r="L519" s="101"/>
    </row>
    <row r="520" spans="1:12" ht="16.5" x14ac:dyDescent="0.3">
      <c r="A520" s="14" t="s">
        <v>25</v>
      </c>
      <c r="B520" s="10"/>
      <c r="C520" s="10"/>
      <c r="D520" s="16">
        <v>0</v>
      </c>
      <c r="E520" s="46"/>
      <c r="F520" s="10"/>
      <c r="G520" s="16">
        <v>204</v>
      </c>
      <c r="H520" s="31"/>
      <c r="I520" s="101"/>
      <c r="J520" s="101"/>
      <c r="K520" s="101"/>
      <c r="L520" s="101"/>
    </row>
    <row r="521" spans="1:12" ht="16.5" x14ac:dyDescent="0.3">
      <c r="A521" s="14" t="s">
        <v>125</v>
      </c>
      <c r="B521" s="10"/>
      <c r="C521" s="10"/>
      <c r="D521" s="16">
        <v>0</v>
      </c>
      <c r="E521" s="46"/>
      <c r="F521" s="10"/>
      <c r="G521" s="16">
        <v>31500</v>
      </c>
      <c r="H521" s="31"/>
      <c r="I521" s="101"/>
      <c r="J521" s="101"/>
      <c r="K521" s="101"/>
      <c r="L521" s="101"/>
    </row>
    <row r="522" spans="1:12" ht="16.5" x14ac:dyDescent="0.3">
      <c r="A522" s="14" t="s">
        <v>27</v>
      </c>
      <c r="B522" s="10"/>
      <c r="C522" s="10"/>
      <c r="D522" s="16">
        <v>30632.31</v>
      </c>
      <c r="E522" s="46"/>
      <c r="F522" s="10"/>
      <c r="G522" s="16">
        <v>86440.12</v>
      </c>
      <c r="H522" s="31"/>
      <c r="I522" s="101"/>
      <c r="J522" s="101"/>
      <c r="K522" s="101"/>
      <c r="L522" s="101"/>
    </row>
    <row r="523" spans="1:12" ht="21.75" customHeight="1" x14ac:dyDescent="0.3">
      <c r="A523" s="14" t="s">
        <v>207</v>
      </c>
      <c r="B523" s="10"/>
      <c r="C523" s="10"/>
      <c r="D523" s="16">
        <v>1313.72</v>
      </c>
      <c r="E523" s="46"/>
      <c r="F523" s="10"/>
      <c r="G523" s="16">
        <v>1313.72</v>
      </c>
      <c r="H523" s="31"/>
      <c r="I523" s="101"/>
      <c r="J523" s="101"/>
      <c r="K523" s="101"/>
      <c r="L523" s="101"/>
    </row>
    <row r="524" spans="1:12" ht="16.5" x14ac:dyDescent="0.3">
      <c r="A524" s="14" t="s">
        <v>144</v>
      </c>
      <c r="B524" s="10"/>
      <c r="C524" s="10"/>
      <c r="D524" s="16">
        <v>31800</v>
      </c>
      <c r="E524" s="46"/>
      <c r="F524" s="10"/>
      <c r="G524" s="16">
        <v>8450</v>
      </c>
      <c r="H524" s="31"/>
      <c r="I524" s="101"/>
      <c r="J524" s="101"/>
      <c r="K524" s="101"/>
      <c r="L524" s="101"/>
    </row>
    <row r="525" spans="1:12" ht="17.25" thickBot="1" x14ac:dyDescent="0.35">
      <c r="A525" s="13" t="s">
        <v>1</v>
      </c>
      <c r="B525" s="10"/>
      <c r="C525" s="10"/>
      <c r="D525" s="28">
        <f>SUM(D515:D524)</f>
        <v>1824816.2000000002</v>
      </c>
      <c r="E525" s="46"/>
      <c r="F525" s="10"/>
      <c r="G525" s="29">
        <f>SUM(G515:G524)</f>
        <v>2574980.64</v>
      </c>
      <c r="H525" s="31"/>
      <c r="I525" s="101"/>
      <c r="J525" s="101"/>
      <c r="K525" s="101"/>
      <c r="L525" s="101"/>
    </row>
    <row r="526" spans="1:12" ht="15.75" thickTop="1" x14ac:dyDescent="0.3">
      <c r="H526" s="45">
        <f t="shared" ref="H526" si="1">+D526-G526</f>
        <v>0</v>
      </c>
      <c r="I526" s="101"/>
      <c r="J526" s="101"/>
      <c r="K526" s="101"/>
      <c r="L526" s="101"/>
    </row>
    <row r="527" spans="1:12" x14ac:dyDescent="0.3">
      <c r="I527" s="101"/>
      <c r="J527" s="101"/>
      <c r="K527" s="101"/>
      <c r="L527" s="101"/>
    </row>
    <row r="528" spans="1:12" x14ac:dyDescent="0.3">
      <c r="I528" s="101"/>
      <c r="J528" s="101"/>
      <c r="K528" s="101"/>
      <c r="L528" s="101"/>
    </row>
    <row r="529" spans="9:12" x14ac:dyDescent="0.3">
      <c r="I529" s="101"/>
      <c r="J529" s="101"/>
      <c r="K529" s="101"/>
      <c r="L529" s="101"/>
    </row>
    <row r="530" spans="9:12" x14ac:dyDescent="0.3">
      <c r="I530" s="101"/>
      <c r="J530" s="101"/>
      <c r="K530" s="101"/>
      <c r="L530" s="101"/>
    </row>
    <row r="531" spans="9:12" x14ac:dyDescent="0.3">
      <c r="I531" s="101"/>
      <c r="J531" s="101"/>
      <c r="K531" s="101"/>
      <c r="L531" s="101"/>
    </row>
    <row r="532" spans="9:12" x14ac:dyDescent="0.3">
      <c r="I532" s="101"/>
      <c r="J532" s="101"/>
      <c r="K532" s="101"/>
      <c r="L532" s="101"/>
    </row>
    <row r="533" spans="9:12" x14ac:dyDescent="0.3">
      <c r="I533" s="101"/>
      <c r="J533" s="101"/>
      <c r="K533" s="101"/>
      <c r="L533" s="101"/>
    </row>
    <row r="534" spans="9:12" x14ac:dyDescent="0.3">
      <c r="I534" s="101"/>
      <c r="J534" s="101"/>
      <c r="K534" s="101"/>
      <c r="L534" s="101"/>
    </row>
    <row r="535" spans="9:12" x14ac:dyDescent="0.3">
      <c r="I535" s="101"/>
      <c r="J535" s="101"/>
      <c r="K535" s="101"/>
      <c r="L535" s="101"/>
    </row>
    <row r="536" spans="9:12" x14ac:dyDescent="0.3">
      <c r="I536" s="101"/>
      <c r="J536" s="101"/>
      <c r="K536" s="101"/>
      <c r="L536" s="101"/>
    </row>
    <row r="537" spans="9:12" x14ac:dyDescent="0.3">
      <c r="I537" s="101"/>
      <c r="J537" s="101"/>
      <c r="K537" s="101"/>
      <c r="L537" s="101"/>
    </row>
    <row r="538" spans="9:12" x14ac:dyDescent="0.3">
      <c r="I538" s="101"/>
      <c r="J538" s="101"/>
      <c r="K538" s="101"/>
      <c r="L538" s="101"/>
    </row>
    <row r="539" spans="9:12" x14ac:dyDescent="0.3">
      <c r="I539" s="101"/>
      <c r="J539" s="101"/>
      <c r="K539" s="101"/>
      <c r="L539" s="101"/>
    </row>
    <row r="540" spans="9:12" x14ac:dyDescent="0.3">
      <c r="I540" s="101"/>
      <c r="J540" s="101"/>
      <c r="K540" s="101"/>
      <c r="L540" s="101"/>
    </row>
    <row r="541" spans="9:12" x14ac:dyDescent="0.3">
      <c r="I541" s="101"/>
      <c r="J541" s="101"/>
      <c r="K541" s="101"/>
      <c r="L541" s="101"/>
    </row>
    <row r="542" spans="9:12" x14ac:dyDescent="0.3">
      <c r="I542" s="101"/>
      <c r="J542" s="101"/>
      <c r="K542" s="101"/>
      <c r="L542" s="101"/>
    </row>
    <row r="543" spans="9:12" x14ac:dyDescent="0.3">
      <c r="I543" s="101"/>
      <c r="J543" s="101"/>
      <c r="K543" s="101"/>
      <c r="L543" s="101"/>
    </row>
    <row r="544" spans="9:12" x14ac:dyDescent="0.3">
      <c r="I544" s="101"/>
      <c r="J544" s="101"/>
      <c r="K544" s="101"/>
      <c r="L544" s="101"/>
    </row>
    <row r="545" spans="1:8" ht="16.5" x14ac:dyDescent="0.3">
      <c r="A545" s="143" t="s">
        <v>113</v>
      </c>
      <c r="B545" s="143"/>
      <c r="C545" s="143"/>
      <c r="D545" s="143"/>
      <c r="E545" s="143"/>
      <c r="F545" s="10"/>
      <c r="G545" s="10"/>
    </row>
    <row r="546" spans="1:8" ht="16.5" x14ac:dyDescent="0.3">
      <c r="A546" s="144" t="s">
        <v>221</v>
      </c>
      <c r="B546" s="144"/>
      <c r="C546" s="144"/>
      <c r="D546" s="144"/>
      <c r="E546" s="144"/>
      <c r="F546" s="10"/>
      <c r="G546" s="10"/>
    </row>
    <row r="547" spans="1:8" ht="16.5" x14ac:dyDescent="0.3">
      <c r="A547" s="144" t="s">
        <v>60</v>
      </c>
      <c r="B547" s="144"/>
      <c r="C547" s="144"/>
      <c r="D547" s="144"/>
      <c r="E547" s="144"/>
      <c r="F547" s="10"/>
      <c r="G547" s="10"/>
    </row>
    <row r="548" spans="1:8" ht="16.5" x14ac:dyDescent="0.3">
      <c r="A548" s="95"/>
      <c r="B548" s="95"/>
      <c r="C548" s="95"/>
      <c r="D548" s="95"/>
      <c r="E548" s="95"/>
      <c r="F548" s="10"/>
      <c r="G548" s="10"/>
    </row>
    <row r="549" spans="1:8" ht="16.5" x14ac:dyDescent="0.3">
      <c r="A549" s="95"/>
      <c r="B549" s="95"/>
      <c r="C549" s="95"/>
      <c r="D549" s="95"/>
      <c r="E549" s="95"/>
      <c r="F549" s="10"/>
      <c r="G549" s="10"/>
    </row>
    <row r="550" spans="1:8" ht="16.5" x14ac:dyDescent="0.3">
      <c r="A550" s="26" t="s">
        <v>58</v>
      </c>
      <c r="B550" s="12"/>
      <c r="C550" s="12"/>
      <c r="D550" s="10"/>
      <c r="E550" s="10"/>
      <c r="F550" s="10"/>
      <c r="G550" s="10"/>
    </row>
    <row r="551" spans="1:8" ht="16.5" x14ac:dyDescent="0.3">
      <c r="A551" s="26"/>
      <c r="B551" s="12"/>
      <c r="C551" s="12"/>
      <c r="D551" s="10"/>
      <c r="E551" s="10"/>
      <c r="F551" s="10"/>
      <c r="G551" s="10"/>
    </row>
    <row r="552" spans="1:8" ht="74.25" customHeight="1" x14ac:dyDescent="0.3">
      <c r="A552" s="148" t="s">
        <v>265</v>
      </c>
      <c r="B552" s="148"/>
      <c r="C552" s="148"/>
      <c r="D552" s="148"/>
      <c r="E552" s="148"/>
      <c r="F552" s="148"/>
      <c r="G552" s="148"/>
    </row>
    <row r="553" spans="1:8" ht="29.25" customHeight="1" x14ac:dyDescent="0.3">
      <c r="A553" s="85"/>
      <c r="B553" s="85"/>
      <c r="C553" s="85"/>
      <c r="D553" s="85"/>
      <c r="E553" s="85"/>
      <c r="F553" s="85"/>
      <c r="G553" s="85"/>
    </row>
    <row r="554" spans="1:8" ht="16.5" x14ac:dyDescent="0.3">
      <c r="A554" s="13" t="s">
        <v>127</v>
      </c>
      <c r="B554" s="10"/>
      <c r="C554" s="10"/>
      <c r="D554" s="50">
        <v>2022</v>
      </c>
      <c r="E554" s="46"/>
      <c r="F554" s="10"/>
      <c r="G554" s="50">
        <v>2021</v>
      </c>
    </row>
    <row r="555" spans="1:8" ht="16.5" x14ac:dyDescent="0.3">
      <c r="A555" s="13"/>
      <c r="B555" s="10"/>
      <c r="C555" s="10"/>
      <c r="D555" s="12"/>
      <c r="E555" s="46"/>
      <c r="F555" s="10"/>
      <c r="G555" s="12"/>
    </row>
    <row r="556" spans="1:8" ht="48" x14ac:dyDescent="0.3">
      <c r="A556" s="14" t="s">
        <v>248</v>
      </c>
      <c r="B556" s="10"/>
      <c r="C556" s="10"/>
      <c r="D556" s="30">
        <v>859228.78</v>
      </c>
      <c r="E556" s="46"/>
      <c r="F556" s="10"/>
      <c r="G556" s="30">
        <v>223824.36</v>
      </c>
    </row>
    <row r="557" spans="1:8" ht="17.25" thickBot="1" x14ac:dyDescent="0.35">
      <c r="A557" s="13" t="s">
        <v>1</v>
      </c>
      <c r="B557" s="10"/>
      <c r="C557" s="10"/>
      <c r="D557" s="28">
        <f>D556</f>
        <v>859228.78</v>
      </c>
      <c r="E557" s="46"/>
      <c r="F557" s="10"/>
      <c r="G557" s="28">
        <f>G556</f>
        <v>223824.36</v>
      </c>
      <c r="H557" s="45"/>
    </row>
    <row r="558" spans="1:8" ht="17.25" thickTop="1" x14ac:dyDescent="0.3">
      <c r="A558" s="10"/>
      <c r="B558" s="10"/>
      <c r="C558" s="10"/>
      <c r="D558" s="10"/>
      <c r="E558" s="46"/>
      <c r="F558" s="10"/>
      <c r="G558" s="10"/>
    </row>
    <row r="594" spans="1:7" ht="16.5" x14ac:dyDescent="0.3">
      <c r="A594" s="143" t="s">
        <v>228</v>
      </c>
      <c r="B594" s="143"/>
      <c r="C594" s="143"/>
      <c r="D594" s="143"/>
      <c r="E594" s="143"/>
      <c r="F594" s="10"/>
      <c r="G594" s="10"/>
    </row>
    <row r="595" spans="1:7" ht="16.5" x14ac:dyDescent="0.3">
      <c r="A595" s="144" t="s">
        <v>221</v>
      </c>
      <c r="B595" s="144"/>
      <c r="C595" s="144"/>
      <c r="D595" s="144"/>
      <c r="E595" s="144"/>
      <c r="F595" s="10"/>
      <c r="G595" s="10"/>
    </row>
    <row r="596" spans="1:7" ht="16.5" x14ac:dyDescent="0.3">
      <c r="A596" s="144" t="s">
        <v>60</v>
      </c>
      <c r="B596" s="144"/>
      <c r="C596" s="144"/>
      <c r="D596" s="144"/>
      <c r="E596" s="144"/>
      <c r="F596" s="10"/>
      <c r="G596" s="10"/>
    </row>
    <row r="597" spans="1:7" ht="16.5" x14ac:dyDescent="0.3">
      <c r="A597" s="95"/>
      <c r="B597" s="95"/>
      <c r="C597" s="95"/>
      <c r="D597" s="95"/>
      <c r="E597" s="95"/>
      <c r="F597" s="10"/>
      <c r="G597" s="10"/>
    </row>
    <row r="598" spans="1:7" ht="16.5" x14ac:dyDescent="0.3">
      <c r="A598" s="26" t="s">
        <v>176</v>
      </c>
      <c r="B598" s="12"/>
      <c r="C598" s="12"/>
      <c r="D598" s="10"/>
      <c r="E598" s="10"/>
      <c r="F598" s="10"/>
      <c r="G598" s="10"/>
    </row>
    <row r="599" spans="1:7" ht="16.5" x14ac:dyDescent="0.3">
      <c r="A599" s="26"/>
      <c r="B599" s="12"/>
      <c r="C599" s="12"/>
      <c r="D599" s="10"/>
      <c r="E599" s="10"/>
      <c r="F599" s="10"/>
      <c r="G599" s="10"/>
    </row>
    <row r="600" spans="1:7" x14ac:dyDescent="0.3">
      <c r="A600" s="146" t="s">
        <v>249</v>
      </c>
      <c r="B600" s="146"/>
      <c r="C600" s="146"/>
      <c r="D600" s="146"/>
      <c r="E600" s="146"/>
      <c r="F600" s="146"/>
      <c r="G600" s="146"/>
    </row>
    <row r="601" spans="1:7" ht="30.75" customHeight="1" x14ac:dyDescent="0.3">
      <c r="A601" s="146"/>
      <c r="B601" s="146"/>
      <c r="C601" s="146"/>
      <c r="D601" s="146"/>
      <c r="E601" s="146"/>
      <c r="F601" s="146"/>
      <c r="G601" s="146"/>
    </row>
    <row r="602" spans="1:7" hidden="1" x14ac:dyDescent="0.3">
      <c r="A602" s="146"/>
      <c r="B602" s="146"/>
      <c r="C602" s="146"/>
      <c r="D602" s="146"/>
      <c r="E602" s="146"/>
      <c r="F602" s="146"/>
      <c r="G602" s="146"/>
    </row>
    <row r="603" spans="1:7" ht="10.5" customHeight="1" x14ac:dyDescent="0.3">
      <c r="A603" s="146"/>
      <c r="B603" s="146"/>
      <c r="C603" s="146"/>
      <c r="D603" s="146"/>
      <c r="E603" s="146"/>
      <c r="F603" s="146"/>
      <c r="G603" s="146"/>
    </row>
    <row r="604" spans="1:7" ht="16.5" x14ac:dyDescent="0.3">
      <c r="A604" s="10"/>
      <c r="B604" s="10"/>
      <c r="C604" s="10"/>
      <c r="D604" s="10"/>
      <c r="E604" s="46"/>
      <c r="F604" s="10"/>
      <c r="G604" s="10"/>
    </row>
    <row r="605" spans="1:7" ht="16.5" x14ac:dyDescent="0.3">
      <c r="A605" s="10"/>
      <c r="B605" s="10"/>
      <c r="C605" s="10"/>
      <c r="D605" s="10"/>
      <c r="E605" s="46"/>
      <c r="F605" s="10"/>
      <c r="G605" s="10"/>
    </row>
    <row r="606" spans="1:7" ht="16.5" x14ac:dyDescent="0.3">
      <c r="A606" s="13" t="s">
        <v>127</v>
      </c>
      <c r="B606" s="10"/>
      <c r="C606" s="10"/>
      <c r="D606" s="50">
        <v>2022</v>
      </c>
      <c r="E606" s="46"/>
      <c r="F606" s="10"/>
      <c r="G606" s="50">
        <v>2021</v>
      </c>
    </row>
    <row r="607" spans="1:7" ht="16.5" x14ac:dyDescent="0.3">
      <c r="A607" s="13"/>
      <c r="B607" s="10"/>
      <c r="C607" s="10"/>
      <c r="D607" s="12"/>
      <c r="E607" s="46"/>
      <c r="F607" s="10"/>
      <c r="G607" s="12"/>
    </row>
    <row r="608" spans="1:7" ht="16.5" x14ac:dyDescent="0.3">
      <c r="A608" s="128" t="s">
        <v>229</v>
      </c>
      <c r="B608" s="129"/>
      <c r="C608" s="129"/>
      <c r="D608" s="60">
        <v>242924.94</v>
      </c>
      <c r="E608" s="46"/>
      <c r="F608" s="10"/>
      <c r="G608" s="60">
        <v>55702.73</v>
      </c>
    </row>
    <row r="609" spans="1:8" ht="16.5" x14ac:dyDescent="0.3">
      <c r="A609" s="14"/>
      <c r="B609" s="10"/>
      <c r="C609" s="10"/>
      <c r="D609" s="60"/>
      <c r="E609" s="46"/>
      <c r="F609" s="10"/>
      <c r="G609" s="60"/>
    </row>
    <row r="610" spans="1:8" ht="17.25" thickBot="1" x14ac:dyDescent="0.35">
      <c r="A610" s="13" t="s">
        <v>1</v>
      </c>
      <c r="B610" s="10"/>
      <c r="C610" s="10"/>
      <c r="D610" s="29">
        <f>SUM(D608:D609)</f>
        <v>242924.94</v>
      </c>
      <c r="E610" s="46"/>
      <c r="F610" s="10"/>
      <c r="G610" s="29">
        <f>SUM(G608:G609)</f>
        <v>55702.73</v>
      </c>
      <c r="H610" s="110"/>
    </row>
    <row r="611" spans="1:8" ht="15.75" thickTop="1" x14ac:dyDescent="0.3">
      <c r="D611" s="45"/>
      <c r="G611" s="45"/>
    </row>
    <row r="650" spans="1:7" ht="16.5" x14ac:dyDescent="0.3">
      <c r="A650" s="143" t="s">
        <v>75</v>
      </c>
      <c r="B650" s="143"/>
      <c r="C650" s="143"/>
      <c r="D650" s="143"/>
      <c r="E650" s="143"/>
      <c r="F650" s="10"/>
      <c r="G650" s="10"/>
    </row>
    <row r="651" spans="1:7" ht="16.5" x14ac:dyDescent="0.3">
      <c r="A651" s="144" t="s">
        <v>221</v>
      </c>
      <c r="B651" s="144"/>
      <c r="C651" s="144"/>
      <c r="D651" s="144"/>
      <c r="E651" s="144"/>
      <c r="F651" s="10"/>
      <c r="G651" s="10"/>
    </row>
    <row r="652" spans="1:7" ht="16.5" x14ac:dyDescent="0.3">
      <c r="A652" s="144" t="s">
        <v>60</v>
      </c>
      <c r="B652" s="144"/>
      <c r="C652" s="144"/>
      <c r="D652" s="144"/>
      <c r="E652" s="144"/>
      <c r="F652" s="10"/>
      <c r="G652" s="10"/>
    </row>
    <row r="653" spans="1:7" ht="16.5" x14ac:dyDescent="0.3">
      <c r="A653" s="95"/>
      <c r="B653" s="95"/>
      <c r="C653" s="95"/>
      <c r="D653" s="95"/>
      <c r="E653" s="95"/>
      <c r="F653" s="10"/>
      <c r="G653" s="10"/>
    </row>
    <row r="654" spans="1:7" ht="16.5" x14ac:dyDescent="0.3">
      <c r="A654" s="26" t="s">
        <v>202</v>
      </c>
      <c r="B654" s="12"/>
      <c r="C654" s="12"/>
      <c r="D654" s="10"/>
      <c r="E654" s="10"/>
      <c r="F654" s="10"/>
      <c r="G654" s="10"/>
    </row>
    <row r="655" spans="1:7" ht="16.5" x14ac:dyDescent="0.3">
      <c r="A655" s="26"/>
      <c r="B655" s="12"/>
      <c r="C655" s="12"/>
      <c r="D655" s="10"/>
      <c r="E655" s="10"/>
      <c r="F655" s="10"/>
      <c r="G655" s="10"/>
    </row>
    <row r="656" spans="1:7" ht="15" customHeight="1" x14ac:dyDescent="0.3">
      <c r="A656" s="146" t="s">
        <v>266</v>
      </c>
      <c r="B656" s="146"/>
      <c r="C656" s="146"/>
      <c r="D656" s="146"/>
      <c r="E656" s="146"/>
      <c r="F656" s="146"/>
      <c r="G656" s="146"/>
    </row>
    <row r="657" spans="1:8" ht="15" customHeight="1" x14ac:dyDescent="0.3">
      <c r="A657" s="146"/>
      <c r="B657" s="146"/>
      <c r="C657" s="146"/>
      <c r="D657" s="146"/>
      <c r="E657" s="146"/>
      <c r="F657" s="146"/>
      <c r="G657" s="146"/>
    </row>
    <row r="658" spans="1:8" ht="15" customHeight="1" x14ac:dyDescent="0.3">
      <c r="A658" s="146"/>
      <c r="B658" s="146"/>
      <c r="C658" s="146"/>
      <c r="D658" s="146"/>
      <c r="E658" s="146"/>
      <c r="F658" s="146"/>
      <c r="G658" s="146"/>
    </row>
    <row r="659" spans="1:8" ht="108" customHeight="1" x14ac:dyDescent="0.3">
      <c r="A659" s="146"/>
      <c r="B659" s="146"/>
      <c r="C659" s="146"/>
      <c r="D659" s="146"/>
      <c r="E659" s="146"/>
      <c r="F659" s="146"/>
      <c r="G659" s="146"/>
    </row>
    <row r="660" spans="1:8" ht="16.5" x14ac:dyDescent="0.3">
      <c r="A660" s="10"/>
      <c r="B660" s="10"/>
      <c r="C660" s="10"/>
      <c r="D660" s="10"/>
      <c r="E660" s="46"/>
      <c r="F660" s="10"/>
      <c r="G660" s="10"/>
    </row>
    <row r="661" spans="1:8" ht="16.5" x14ac:dyDescent="0.3">
      <c r="A661" s="10"/>
      <c r="B661" s="10"/>
      <c r="C661" s="10"/>
      <c r="D661" s="10"/>
      <c r="E661" s="46"/>
      <c r="F661" s="10"/>
      <c r="G661" s="10"/>
    </row>
    <row r="662" spans="1:8" ht="16.5" x14ac:dyDescent="0.3">
      <c r="A662" s="13" t="s">
        <v>127</v>
      </c>
      <c r="B662" s="10"/>
      <c r="C662" s="10"/>
      <c r="D662" s="50">
        <v>2022</v>
      </c>
      <c r="E662" s="46"/>
      <c r="F662" s="10"/>
      <c r="G662" s="50">
        <v>2021</v>
      </c>
    </row>
    <row r="663" spans="1:8" ht="16.5" x14ac:dyDescent="0.3">
      <c r="A663" s="13"/>
      <c r="B663" s="10"/>
      <c r="C663" s="10"/>
      <c r="D663" s="12"/>
      <c r="E663" s="46"/>
      <c r="F663" s="10"/>
      <c r="G663" s="12"/>
    </row>
    <row r="664" spans="1:8" ht="16.5" x14ac:dyDescent="0.3">
      <c r="A664" s="14" t="s">
        <v>26</v>
      </c>
      <c r="B664" s="10"/>
      <c r="C664" s="10"/>
      <c r="D664" s="61">
        <v>613863.75</v>
      </c>
      <c r="E664" s="46"/>
      <c r="F664" s="10"/>
      <c r="G664" s="61">
        <v>929156.76</v>
      </c>
      <c r="H664" s="45"/>
    </row>
    <row r="665" spans="1:8" ht="16.5" x14ac:dyDescent="0.3">
      <c r="A665" s="14" t="s">
        <v>146</v>
      </c>
      <c r="B665" s="10"/>
      <c r="C665" s="10"/>
      <c r="D665" s="61">
        <v>43296497.969999999</v>
      </c>
      <c r="E665" s="46"/>
      <c r="F665" s="10"/>
      <c r="G665" s="61">
        <v>40496037.57</v>
      </c>
      <c r="H665" s="45"/>
    </row>
    <row r="666" spans="1:8" ht="16.5" x14ac:dyDescent="0.3">
      <c r="A666" s="14" t="s">
        <v>29</v>
      </c>
      <c r="B666" s="10"/>
      <c r="C666" s="10"/>
      <c r="D666" s="61">
        <v>34207198</v>
      </c>
      <c r="E666" s="46"/>
      <c r="F666" s="10"/>
      <c r="G666" s="61">
        <v>34387198</v>
      </c>
      <c r="H666" s="45"/>
    </row>
    <row r="667" spans="1:8" ht="32.25" x14ac:dyDescent="0.3">
      <c r="A667" s="14" t="s">
        <v>123</v>
      </c>
      <c r="B667" s="10"/>
      <c r="C667" s="10"/>
      <c r="D667" s="61">
        <v>2221855</v>
      </c>
      <c r="E667" s="46"/>
      <c r="F667" s="10"/>
      <c r="G667" s="61">
        <v>3181055</v>
      </c>
      <c r="H667" s="45"/>
    </row>
    <row r="668" spans="1:8" ht="16.5" x14ac:dyDescent="0.3">
      <c r="A668" s="14" t="s">
        <v>147</v>
      </c>
      <c r="B668" s="10"/>
      <c r="C668" s="10"/>
      <c r="D668" s="61">
        <v>842332.29</v>
      </c>
      <c r="E668" s="46"/>
      <c r="F668" s="10"/>
      <c r="G668" s="61">
        <v>1004137.18</v>
      </c>
      <c r="H668" s="45"/>
    </row>
    <row r="669" spans="1:8" ht="16.5" x14ac:dyDescent="0.3">
      <c r="A669" s="14" t="s">
        <v>41</v>
      </c>
      <c r="B669" s="10"/>
      <c r="C669" s="10"/>
      <c r="D669" s="61">
        <v>297413.92</v>
      </c>
      <c r="E669" s="46"/>
      <c r="F669" s="10"/>
      <c r="G669" s="61">
        <v>268987.09999999998</v>
      </c>
      <c r="H669" s="45"/>
    </row>
    <row r="670" spans="1:8" ht="16.5" x14ac:dyDescent="0.3">
      <c r="A670" s="14" t="s">
        <v>30</v>
      </c>
      <c r="B670" s="10"/>
      <c r="C670" s="10"/>
      <c r="D670" s="61">
        <v>11518248.779999999</v>
      </c>
      <c r="E670" s="46"/>
      <c r="F670" s="10"/>
      <c r="G670" s="61">
        <v>12303608.82</v>
      </c>
      <c r="H670" s="45"/>
    </row>
    <row r="671" spans="1:8" ht="17.25" thickBot="1" x14ac:dyDescent="0.35">
      <c r="A671" s="13" t="s">
        <v>1</v>
      </c>
      <c r="B671" s="10"/>
      <c r="C671" s="10"/>
      <c r="D671" s="29">
        <f>+D664+D665+D666+D667+D668+D669+D670</f>
        <v>92997409.710000008</v>
      </c>
      <c r="E671" s="46"/>
      <c r="F671" s="10"/>
      <c r="G671" s="29">
        <f>+G664+G665+G666+G667+G668+G669+G670</f>
        <v>92570180.430000007</v>
      </c>
      <c r="H671" s="45"/>
    </row>
    <row r="672" spans="1:8" ht="17.25" thickTop="1" x14ac:dyDescent="0.3">
      <c r="A672" s="10"/>
      <c r="B672" s="10"/>
      <c r="C672" s="10"/>
      <c r="D672" s="10"/>
      <c r="E672" s="46"/>
      <c r="F672" s="10"/>
      <c r="G672" s="10"/>
    </row>
    <row r="698" spans="1:7" ht="16.5" x14ac:dyDescent="0.3">
      <c r="A698" s="143" t="s">
        <v>46</v>
      </c>
      <c r="B698" s="143"/>
      <c r="C698" s="143"/>
      <c r="D698" s="143"/>
      <c r="E698" s="143"/>
      <c r="F698" s="143"/>
      <c r="G698" s="10"/>
    </row>
    <row r="699" spans="1:7" ht="16.5" x14ac:dyDescent="0.3">
      <c r="A699" s="144" t="s">
        <v>221</v>
      </c>
      <c r="B699" s="144"/>
      <c r="C699" s="144"/>
      <c r="D699" s="144"/>
      <c r="E699" s="144"/>
      <c r="F699" s="144"/>
      <c r="G699" s="10"/>
    </row>
    <row r="700" spans="1:7" ht="16.5" x14ac:dyDescent="0.3">
      <c r="A700" s="144" t="s">
        <v>60</v>
      </c>
      <c r="B700" s="144"/>
      <c r="C700" s="144"/>
      <c r="D700" s="144"/>
      <c r="E700" s="144"/>
      <c r="F700" s="144"/>
      <c r="G700" s="10"/>
    </row>
    <row r="701" spans="1:7" ht="16.5" x14ac:dyDescent="0.3">
      <c r="A701" s="12"/>
      <c r="B701" s="12"/>
      <c r="C701" s="12"/>
      <c r="D701" s="12"/>
      <c r="E701" s="10"/>
      <c r="F701" s="10"/>
      <c r="G701" s="10"/>
    </row>
    <row r="702" spans="1:7" ht="16.5" x14ac:dyDescent="0.3">
      <c r="A702" s="26" t="s">
        <v>203</v>
      </c>
      <c r="B702" s="12"/>
      <c r="C702" s="12"/>
      <c r="D702" s="12"/>
      <c r="E702" s="10"/>
      <c r="F702" s="10"/>
      <c r="G702" s="10"/>
    </row>
    <row r="703" spans="1:7" ht="16.5" x14ac:dyDescent="0.3">
      <c r="A703" s="10"/>
      <c r="B703" s="10"/>
      <c r="C703" s="10"/>
      <c r="D703" s="10"/>
      <c r="E703" s="46"/>
      <c r="F703" s="10"/>
      <c r="G703" s="10"/>
    </row>
    <row r="704" spans="1:7" ht="16.5" x14ac:dyDescent="0.3">
      <c r="A704" s="13" t="s">
        <v>127</v>
      </c>
      <c r="B704" s="10"/>
      <c r="C704" s="10"/>
      <c r="D704" s="50">
        <v>2022</v>
      </c>
      <c r="E704" s="46"/>
      <c r="F704" s="10"/>
      <c r="G704" s="50">
        <v>2021</v>
      </c>
    </row>
    <row r="705" spans="1:9" ht="16.5" x14ac:dyDescent="0.3">
      <c r="A705" s="13"/>
      <c r="B705" s="10"/>
      <c r="C705" s="10"/>
      <c r="D705" s="12"/>
      <c r="E705" s="46"/>
      <c r="F705" s="10"/>
      <c r="G705" s="12"/>
    </row>
    <row r="706" spans="1:9" ht="16.5" x14ac:dyDescent="0.3">
      <c r="A706" s="14" t="s">
        <v>67</v>
      </c>
      <c r="B706" s="10"/>
      <c r="C706" s="10"/>
      <c r="D706" s="15">
        <v>399327911.11000001</v>
      </c>
      <c r="E706" s="46"/>
      <c r="F706" s="10"/>
      <c r="G706" s="15">
        <v>399327911.11000001</v>
      </c>
    </row>
    <row r="707" spans="1:9" ht="16.5" x14ac:dyDescent="0.3">
      <c r="A707" s="14" t="s">
        <v>148</v>
      </c>
      <c r="B707" s="10"/>
      <c r="C707" s="10"/>
      <c r="D707" s="15">
        <v>126695842.78</v>
      </c>
      <c r="E707" s="46"/>
      <c r="F707" s="10"/>
      <c r="G707" s="15">
        <v>126695842.78</v>
      </c>
    </row>
    <row r="708" spans="1:9" ht="16.5" x14ac:dyDescent="0.3">
      <c r="A708" s="14" t="s">
        <v>149</v>
      </c>
      <c r="B708" s="10"/>
      <c r="C708" s="10"/>
      <c r="D708" s="19">
        <v>763200</v>
      </c>
      <c r="E708" s="46"/>
      <c r="F708" s="10"/>
      <c r="G708" s="19">
        <v>763200</v>
      </c>
    </row>
    <row r="709" spans="1:9" ht="17.25" thickBot="1" x14ac:dyDescent="0.35">
      <c r="A709" s="13" t="s">
        <v>1</v>
      </c>
      <c r="B709" s="10"/>
      <c r="C709" s="10"/>
      <c r="D709" s="62">
        <f>SUM(D706:D708)</f>
        <v>526786953.88999999</v>
      </c>
      <c r="E709" s="46"/>
      <c r="F709" s="10"/>
      <c r="G709" s="62">
        <f>SUM(G706:G708)</f>
        <v>526786953.88999999</v>
      </c>
      <c r="I709" s="135"/>
    </row>
    <row r="710" spans="1:9" ht="17.25" thickTop="1" x14ac:dyDescent="0.3">
      <c r="A710" s="13"/>
      <c r="B710" s="10"/>
      <c r="C710" s="10"/>
      <c r="D710" s="32"/>
      <c r="E710" s="46"/>
      <c r="F710" s="10"/>
      <c r="G710" s="32"/>
      <c r="I710" s="135"/>
    </row>
    <row r="711" spans="1:9" ht="48" x14ac:dyDescent="0.3">
      <c r="A711" s="13" t="s">
        <v>111</v>
      </c>
      <c r="B711" s="10"/>
      <c r="C711" s="10"/>
      <c r="D711" s="53">
        <v>-52569812.630000003</v>
      </c>
      <c r="E711" s="46"/>
      <c r="F711" s="10"/>
      <c r="G711" s="53">
        <v>-29382893.649999999</v>
      </c>
      <c r="I711" s="136"/>
    </row>
    <row r="712" spans="1:9" ht="16.5" x14ac:dyDescent="0.3">
      <c r="A712" s="13" t="s">
        <v>112</v>
      </c>
      <c r="B712" s="10"/>
      <c r="C712" s="10"/>
      <c r="D712" s="53">
        <v>16480956.43</v>
      </c>
      <c r="E712" s="46"/>
      <c r="F712" s="10"/>
      <c r="G712" s="53">
        <v>45076242.469999999</v>
      </c>
      <c r="I712" s="136"/>
    </row>
    <row r="713" spans="1:9" ht="17.25" thickBot="1" x14ac:dyDescent="0.35">
      <c r="A713" s="13" t="s">
        <v>78</v>
      </c>
      <c r="B713" s="10"/>
      <c r="C713" s="10"/>
      <c r="D713" s="63">
        <f>+D711+D712+D709</f>
        <v>490698097.69</v>
      </c>
      <c r="E713" s="46"/>
      <c r="F713" s="10"/>
      <c r="G713" s="63">
        <f>+G711+G712+G709</f>
        <v>542480302.71000004</v>
      </c>
      <c r="I713" s="135"/>
    </row>
    <row r="714" spans="1:9" ht="17.25" thickTop="1" x14ac:dyDescent="0.3">
      <c r="A714" s="13"/>
      <c r="B714" s="10"/>
      <c r="C714" s="10"/>
      <c r="D714" s="53"/>
      <c r="E714" s="46"/>
      <c r="F714" s="10"/>
      <c r="G714" s="53"/>
      <c r="I714" s="135"/>
    </row>
    <row r="715" spans="1:9" ht="16.5" x14ac:dyDescent="0.3">
      <c r="A715" s="13" t="s">
        <v>150</v>
      </c>
      <c r="B715" s="10"/>
      <c r="C715" s="10"/>
      <c r="D715" s="50">
        <v>2022</v>
      </c>
      <c r="E715" s="46"/>
      <c r="F715" s="10"/>
      <c r="G715" s="50">
        <v>2021</v>
      </c>
      <c r="I715" s="135"/>
    </row>
    <row r="716" spans="1:9" ht="16.5" x14ac:dyDescent="0.3">
      <c r="A716" s="13"/>
      <c r="B716" s="10"/>
      <c r="C716" s="10"/>
      <c r="D716" s="50"/>
      <c r="E716" s="46"/>
      <c r="F716" s="10"/>
      <c r="G716" s="50"/>
      <c r="I716" s="135"/>
    </row>
    <row r="717" spans="1:9" ht="16.5" x14ac:dyDescent="0.3">
      <c r="A717" s="14" t="s">
        <v>118</v>
      </c>
      <c r="B717" s="10"/>
      <c r="C717" s="10"/>
      <c r="D717" s="16">
        <v>526786953.88999999</v>
      </c>
      <c r="E717" s="46"/>
      <c r="F717" s="10"/>
      <c r="G717" s="16">
        <v>526786953.88999999</v>
      </c>
    </row>
    <row r="718" spans="1:9" ht="16.5" x14ac:dyDescent="0.3">
      <c r="A718" s="14" t="s">
        <v>120</v>
      </c>
      <c r="B718" s="10"/>
      <c r="C718" s="10"/>
      <c r="D718" s="39">
        <v>-52569812.630000003</v>
      </c>
      <c r="E718" s="46"/>
      <c r="F718" s="10"/>
      <c r="G718" s="39">
        <v>-29382893.649999999</v>
      </c>
    </row>
    <row r="719" spans="1:9" ht="16.5" x14ac:dyDescent="0.3">
      <c r="A719" s="10" t="s">
        <v>261</v>
      </c>
      <c r="B719" s="10"/>
      <c r="C719" s="10"/>
      <c r="D719" s="16">
        <v>15693348.82</v>
      </c>
      <c r="E719" s="46"/>
      <c r="F719" s="10"/>
      <c r="G719" s="16">
        <v>44660288.82</v>
      </c>
    </row>
    <row r="720" spans="1:9" ht="16.5" x14ac:dyDescent="0.3">
      <c r="A720" s="14" t="s">
        <v>119</v>
      </c>
      <c r="B720" s="10"/>
      <c r="C720" s="10"/>
      <c r="D720" s="16">
        <v>787607.61</v>
      </c>
      <c r="E720" s="46"/>
      <c r="F720" s="10"/>
      <c r="G720" s="16">
        <v>415953.65</v>
      </c>
    </row>
    <row r="721" spans="1:7" ht="17.25" thickBot="1" x14ac:dyDescent="0.35">
      <c r="A721" s="27" t="s">
        <v>121</v>
      </c>
      <c r="B721" s="10"/>
      <c r="C721" s="10"/>
      <c r="D721" s="64">
        <f>+D718+D719+D720+D717</f>
        <v>490698097.69</v>
      </c>
      <c r="E721" s="46"/>
      <c r="F721" s="10"/>
      <c r="G721" s="64">
        <f>+G718+G719+G720+G717</f>
        <v>542480302.71000004</v>
      </c>
    </row>
    <row r="722" spans="1:7" ht="17.25" thickTop="1" x14ac:dyDescent="0.3">
      <c r="A722" s="10"/>
      <c r="B722" s="10"/>
      <c r="C722" s="10"/>
      <c r="D722" s="10"/>
      <c r="E722" s="46"/>
      <c r="F722" s="10"/>
      <c r="G722" s="10"/>
    </row>
    <row r="723" spans="1:7" ht="16.5" x14ac:dyDescent="0.3">
      <c r="A723" s="10"/>
      <c r="B723" s="10"/>
      <c r="C723" s="10"/>
      <c r="D723" s="10"/>
      <c r="E723" s="46"/>
      <c r="F723" s="10"/>
      <c r="G723" s="10"/>
    </row>
    <row r="724" spans="1:7" ht="16.5" x14ac:dyDescent="0.3">
      <c r="A724" s="10"/>
      <c r="B724" s="10"/>
      <c r="C724" s="10"/>
      <c r="D724" s="10"/>
      <c r="E724" s="46"/>
      <c r="F724" s="10"/>
      <c r="G724" s="10"/>
    </row>
    <row r="725" spans="1:7" ht="16.5" x14ac:dyDescent="0.3">
      <c r="A725" s="10"/>
      <c r="B725" s="10"/>
      <c r="C725" s="10"/>
      <c r="D725" s="10"/>
      <c r="E725" s="46"/>
      <c r="F725" s="10"/>
      <c r="G725" s="10"/>
    </row>
    <row r="726" spans="1:7" ht="16.5" x14ac:dyDescent="0.3">
      <c r="A726" s="10"/>
      <c r="B726" s="10"/>
      <c r="C726" s="10"/>
      <c r="D726" s="10"/>
      <c r="E726" s="46"/>
      <c r="F726" s="10"/>
      <c r="G726" s="10"/>
    </row>
    <row r="727" spans="1:7" ht="16.5" x14ac:dyDescent="0.3">
      <c r="A727" s="10"/>
      <c r="B727" s="10"/>
      <c r="C727" s="10"/>
      <c r="D727" s="10"/>
      <c r="E727" s="46"/>
      <c r="F727" s="10"/>
      <c r="G727" s="10"/>
    </row>
    <row r="728" spans="1:7" ht="16.5" x14ac:dyDescent="0.3">
      <c r="A728" s="10"/>
      <c r="B728" s="10"/>
      <c r="C728" s="10"/>
      <c r="D728" s="10"/>
      <c r="E728" s="46"/>
      <c r="F728" s="10"/>
      <c r="G728" s="10"/>
    </row>
    <row r="729" spans="1:7" ht="16.5" x14ac:dyDescent="0.3">
      <c r="A729" s="10"/>
      <c r="B729" s="10"/>
      <c r="C729" s="10"/>
      <c r="D729" s="10"/>
      <c r="E729" s="46"/>
      <c r="F729" s="10"/>
      <c r="G729" s="10"/>
    </row>
    <row r="730" spans="1:7" ht="16.5" x14ac:dyDescent="0.3">
      <c r="A730" s="10"/>
      <c r="B730" s="10"/>
      <c r="C730" s="10"/>
      <c r="D730" s="10"/>
      <c r="E730" s="46"/>
      <c r="F730" s="10"/>
      <c r="G730" s="10"/>
    </row>
    <row r="731" spans="1:7" ht="16.5" x14ac:dyDescent="0.3">
      <c r="A731" s="10"/>
      <c r="B731" s="10"/>
      <c r="C731" s="10"/>
      <c r="D731" s="10"/>
      <c r="E731" s="46"/>
      <c r="F731" s="10"/>
      <c r="G731" s="10"/>
    </row>
    <row r="732" spans="1:7" ht="16.5" x14ac:dyDescent="0.3">
      <c r="A732" s="10"/>
      <c r="B732" s="10"/>
      <c r="C732" s="10"/>
      <c r="D732" s="10"/>
      <c r="E732" s="46"/>
      <c r="F732" s="10"/>
      <c r="G732" s="10"/>
    </row>
    <row r="733" spans="1:7" ht="16.5" x14ac:dyDescent="0.3">
      <c r="A733" s="10"/>
      <c r="B733" s="10"/>
      <c r="C733" s="10"/>
      <c r="D733" s="10"/>
      <c r="E733" s="46"/>
      <c r="F733" s="10"/>
      <c r="G733" s="10"/>
    </row>
    <row r="734" spans="1:7" ht="16.5" x14ac:dyDescent="0.3">
      <c r="A734" s="10"/>
      <c r="B734" s="10"/>
      <c r="C734" s="10"/>
      <c r="D734" s="10"/>
      <c r="E734" s="46"/>
      <c r="F734" s="10"/>
      <c r="G734" s="10"/>
    </row>
    <row r="735" spans="1:7" ht="16.5" x14ac:dyDescent="0.3">
      <c r="A735" s="10"/>
      <c r="B735" s="10"/>
      <c r="C735" s="10"/>
      <c r="D735" s="10"/>
      <c r="E735" s="46"/>
      <c r="F735" s="10"/>
      <c r="G735" s="10"/>
    </row>
    <row r="736" spans="1:7" ht="16.5" x14ac:dyDescent="0.3">
      <c r="A736" s="10"/>
      <c r="B736" s="10"/>
      <c r="C736" s="10"/>
      <c r="D736" s="10"/>
      <c r="E736" s="46"/>
      <c r="F736" s="10"/>
      <c r="G736" s="10"/>
    </row>
    <row r="737" spans="1:7" ht="16.5" x14ac:dyDescent="0.3">
      <c r="A737" s="10"/>
      <c r="B737" s="10"/>
      <c r="C737" s="10"/>
      <c r="D737" s="10"/>
      <c r="E737" s="46"/>
      <c r="F737" s="10"/>
      <c r="G737" s="10"/>
    </row>
    <row r="738" spans="1:7" ht="16.5" x14ac:dyDescent="0.3">
      <c r="A738" s="10"/>
      <c r="B738" s="10"/>
      <c r="C738" s="10"/>
      <c r="D738" s="10"/>
      <c r="E738" s="46"/>
      <c r="F738" s="10"/>
      <c r="G738" s="10"/>
    </row>
    <row r="739" spans="1:7" ht="16.5" x14ac:dyDescent="0.3">
      <c r="A739" s="10"/>
      <c r="B739" s="10"/>
      <c r="C739" s="10"/>
      <c r="D739" s="10"/>
      <c r="E739" s="46"/>
      <c r="F739" s="10"/>
      <c r="G739" s="10"/>
    </row>
    <row r="740" spans="1:7" ht="16.5" x14ac:dyDescent="0.3">
      <c r="A740" s="10"/>
      <c r="B740" s="10"/>
      <c r="C740" s="10"/>
      <c r="D740" s="10"/>
      <c r="E740" s="46"/>
      <c r="F740" s="10"/>
      <c r="G740" s="10"/>
    </row>
    <row r="750" spans="1:7" ht="15" customHeight="1" x14ac:dyDescent="0.3"/>
    <row r="751" spans="1:7" ht="23.25" customHeight="1" x14ac:dyDescent="0.3">
      <c r="A751" s="143" t="s">
        <v>95</v>
      </c>
      <c r="B751" s="143"/>
      <c r="C751" s="143"/>
      <c r="D751" s="143"/>
      <c r="E751" s="143"/>
      <c r="F751" s="143"/>
    </row>
    <row r="752" spans="1:7" ht="23.25" customHeight="1" x14ac:dyDescent="0.3">
      <c r="A752" s="151" t="s">
        <v>95</v>
      </c>
      <c r="B752" s="151"/>
      <c r="C752" s="151"/>
      <c r="D752" s="151"/>
      <c r="E752" s="151"/>
      <c r="F752" s="151"/>
    </row>
    <row r="753" spans="1:8" ht="15.75" x14ac:dyDescent="0.3">
      <c r="A753" s="145" t="s">
        <v>221</v>
      </c>
      <c r="B753" s="145"/>
      <c r="C753" s="145"/>
      <c r="D753" s="145"/>
      <c r="E753" s="145"/>
      <c r="F753" s="145"/>
    </row>
    <row r="754" spans="1:8" x14ac:dyDescent="0.3">
      <c r="A754" s="97"/>
      <c r="B754" s="97"/>
      <c r="C754" s="97"/>
      <c r="D754" s="97"/>
      <c r="E754" s="41"/>
    </row>
    <row r="755" spans="1:8" ht="15.75" x14ac:dyDescent="0.3">
      <c r="A755" s="25" t="s">
        <v>230</v>
      </c>
      <c r="B755" s="1"/>
      <c r="C755" s="1"/>
      <c r="D755" s="1"/>
      <c r="E755" s="41"/>
    </row>
    <row r="756" spans="1:8" x14ac:dyDescent="0.3">
      <c r="A756" s="3"/>
      <c r="B756" s="1"/>
      <c r="C756" s="1"/>
      <c r="D756" s="1"/>
      <c r="E756" s="41"/>
    </row>
    <row r="757" spans="1:8" ht="15" customHeight="1" x14ac:dyDescent="0.3">
      <c r="A757" s="146" t="s">
        <v>250</v>
      </c>
      <c r="B757" s="146"/>
      <c r="C757" s="146"/>
      <c r="D757" s="146"/>
      <c r="E757" s="146"/>
      <c r="F757" s="146"/>
      <c r="G757" s="146"/>
    </row>
    <row r="758" spans="1:8" ht="15" customHeight="1" x14ac:dyDescent="0.3">
      <c r="A758" s="146"/>
      <c r="B758" s="146"/>
      <c r="C758" s="146"/>
      <c r="D758" s="146"/>
      <c r="E758" s="146"/>
      <c r="F758" s="146"/>
      <c r="G758" s="146"/>
    </row>
    <row r="759" spans="1:8" ht="15" customHeight="1" x14ac:dyDescent="0.3">
      <c r="A759" s="146"/>
      <c r="B759" s="146"/>
      <c r="C759" s="146"/>
      <c r="D759" s="146"/>
      <c r="E759" s="146"/>
      <c r="F759" s="146"/>
      <c r="G759" s="146"/>
    </row>
    <row r="760" spans="1:8" ht="15" customHeight="1" x14ac:dyDescent="0.3">
      <c r="A760" s="146"/>
      <c r="B760" s="146"/>
      <c r="C760" s="146"/>
      <c r="D760" s="146"/>
      <c r="E760" s="146"/>
      <c r="F760" s="146"/>
      <c r="G760" s="146"/>
    </row>
    <row r="761" spans="1:8" ht="15" customHeight="1" x14ac:dyDescent="0.3">
      <c r="A761" s="146"/>
      <c r="B761" s="146"/>
      <c r="C761" s="146"/>
      <c r="D761" s="146"/>
      <c r="E761" s="146"/>
      <c r="F761" s="146"/>
      <c r="G761" s="146"/>
    </row>
    <row r="762" spans="1:8" ht="35.25" customHeight="1" x14ac:dyDescent="0.3">
      <c r="A762" s="146"/>
      <c r="B762" s="146"/>
      <c r="C762" s="146"/>
      <c r="D762" s="146"/>
      <c r="E762" s="146"/>
      <c r="F762" s="146"/>
      <c r="G762" s="146"/>
    </row>
    <row r="764" spans="1:8" x14ac:dyDescent="0.3">
      <c r="A764" s="5" t="s">
        <v>10</v>
      </c>
      <c r="D764" s="23">
        <v>2022</v>
      </c>
      <c r="G764" s="23">
        <v>2021</v>
      </c>
    </row>
    <row r="765" spans="1:8" x14ac:dyDescent="0.3">
      <c r="A765" s="5"/>
      <c r="D765" s="18"/>
      <c r="G765" s="18"/>
    </row>
    <row r="766" spans="1:8" ht="15.75" x14ac:dyDescent="0.3">
      <c r="A766" s="92" t="s">
        <v>169</v>
      </c>
      <c r="D766" s="18">
        <v>171241992.18000001</v>
      </c>
      <c r="G766" s="18">
        <v>158090023.81</v>
      </c>
      <c r="H766" s="45"/>
    </row>
    <row r="767" spans="1:8" ht="15.75" x14ac:dyDescent="0.3">
      <c r="A767" s="93" t="s">
        <v>47</v>
      </c>
      <c r="D767" s="2">
        <v>69255294.469999999</v>
      </c>
      <c r="G767" s="2">
        <v>61180567.439999998</v>
      </c>
      <c r="H767" s="45"/>
    </row>
    <row r="768" spans="1:8" ht="15.75" x14ac:dyDescent="0.3">
      <c r="A768" s="93" t="s">
        <v>48</v>
      </c>
      <c r="D768" s="4">
        <v>1605138</v>
      </c>
      <c r="G768" s="4">
        <v>148653.46</v>
      </c>
      <c r="H768" s="45"/>
    </row>
    <row r="769" spans="1:8" ht="15.75" thickBot="1" x14ac:dyDescent="0.35">
      <c r="A769" s="5" t="s">
        <v>1</v>
      </c>
      <c r="D769" s="8">
        <f>D766+D767+D768</f>
        <v>242102424.65000001</v>
      </c>
      <c r="G769" s="8">
        <f>G766+G767+G768</f>
        <v>219419244.71000001</v>
      </c>
      <c r="H769" s="45"/>
    </row>
    <row r="770" spans="1:8" ht="15.75" thickTop="1" x14ac:dyDescent="0.3">
      <c r="A770" s="5"/>
      <c r="D770" s="7"/>
      <c r="G770" s="7"/>
    </row>
    <row r="771" spans="1:8" x14ac:dyDescent="0.3">
      <c r="A771" s="5"/>
      <c r="D771" s="7"/>
      <c r="G771" s="7"/>
    </row>
    <row r="772" spans="1:8" x14ac:dyDescent="0.3">
      <c r="A772" s="5"/>
      <c r="D772" s="7"/>
      <c r="G772" s="7"/>
    </row>
    <row r="773" spans="1:8" x14ac:dyDescent="0.3">
      <c r="A773" s="5"/>
      <c r="D773" s="7"/>
      <c r="G773" s="7"/>
    </row>
    <row r="774" spans="1:8" x14ac:dyDescent="0.3">
      <c r="A774" s="5"/>
      <c r="D774" s="7"/>
      <c r="G774" s="7"/>
    </row>
    <row r="775" spans="1:8" x14ac:dyDescent="0.3">
      <c r="A775" s="5"/>
      <c r="D775" s="7"/>
      <c r="G775" s="7"/>
    </row>
    <row r="776" spans="1:8" x14ac:dyDescent="0.3">
      <c r="A776" s="5"/>
      <c r="D776" s="7"/>
      <c r="G776" s="7"/>
    </row>
    <row r="777" spans="1:8" x14ac:dyDescent="0.3">
      <c r="A777" s="5"/>
      <c r="D777" s="7"/>
      <c r="G777" s="7"/>
    </row>
    <row r="778" spans="1:8" x14ac:dyDescent="0.3">
      <c r="A778" s="5"/>
      <c r="D778" s="7"/>
      <c r="G778" s="7"/>
    </row>
    <row r="779" spans="1:8" x14ac:dyDescent="0.3">
      <c r="A779" s="5"/>
      <c r="D779" s="7"/>
      <c r="G779" s="7"/>
    </row>
    <row r="780" spans="1:8" x14ac:dyDescent="0.3">
      <c r="A780" s="5"/>
      <c r="D780" s="7"/>
      <c r="G780" s="7"/>
    </row>
    <row r="781" spans="1:8" x14ac:dyDescent="0.3">
      <c r="A781" s="5"/>
      <c r="D781" s="7"/>
      <c r="G781" s="7"/>
    </row>
    <row r="782" spans="1:8" x14ac:dyDescent="0.3">
      <c r="A782" s="5"/>
      <c r="D782" s="7"/>
      <c r="G782" s="7"/>
    </row>
    <row r="783" spans="1:8" x14ac:dyDescent="0.3">
      <c r="A783" s="5"/>
      <c r="D783" s="7"/>
      <c r="G783" s="7"/>
    </row>
    <row r="784" spans="1:8" x14ac:dyDescent="0.3">
      <c r="A784" s="5"/>
      <c r="D784" s="7"/>
      <c r="G784" s="7"/>
    </row>
    <row r="785" spans="1:7" x14ac:dyDescent="0.3">
      <c r="A785" s="5"/>
      <c r="D785" s="7"/>
      <c r="G785" s="7"/>
    </row>
    <row r="786" spans="1:7" x14ac:dyDescent="0.3">
      <c r="A786" s="5"/>
      <c r="D786" s="7"/>
      <c r="G786" s="7"/>
    </row>
    <row r="787" spans="1:7" x14ac:dyDescent="0.3">
      <c r="A787" s="5"/>
      <c r="D787" s="7"/>
      <c r="G787" s="7"/>
    </row>
    <row r="788" spans="1:7" x14ac:dyDescent="0.3">
      <c r="A788" s="5"/>
      <c r="D788" s="7"/>
      <c r="G788" s="7"/>
    </row>
    <row r="789" spans="1:7" x14ac:dyDescent="0.3">
      <c r="A789" s="5"/>
      <c r="D789" s="7"/>
      <c r="G789" s="7"/>
    </row>
    <row r="790" spans="1:7" x14ac:dyDescent="0.3">
      <c r="A790" s="5"/>
      <c r="D790" s="7"/>
      <c r="G790" s="7"/>
    </row>
    <row r="791" spans="1:7" x14ac:dyDescent="0.3">
      <c r="A791" s="5"/>
      <c r="D791" s="7"/>
      <c r="G791" s="7"/>
    </row>
    <row r="792" spans="1:7" x14ac:dyDescent="0.3">
      <c r="A792" s="5"/>
      <c r="D792" s="7"/>
      <c r="G792" s="7"/>
    </row>
    <row r="793" spans="1:7" x14ac:dyDescent="0.3">
      <c r="A793" s="5"/>
      <c r="D793" s="7"/>
      <c r="G793" s="7"/>
    </row>
    <row r="794" spans="1:7" x14ac:dyDescent="0.3">
      <c r="A794" s="5"/>
      <c r="D794" s="7"/>
      <c r="G794" s="7"/>
    </row>
    <row r="795" spans="1:7" x14ac:dyDescent="0.3">
      <c r="A795" s="5"/>
      <c r="D795" s="7"/>
      <c r="G795" s="7"/>
    </row>
    <row r="796" spans="1:7" x14ac:dyDescent="0.3">
      <c r="A796" s="5"/>
      <c r="D796" s="7"/>
      <c r="G796" s="7"/>
    </row>
    <row r="797" spans="1:7" x14ac:dyDescent="0.3">
      <c r="A797" s="5"/>
      <c r="D797" s="7"/>
      <c r="G797" s="7"/>
    </row>
    <row r="798" spans="1:7" x14ac:dyDescent="0.3">
      <c r="A798" s="5"/>
      <c r="D798" s="7"/>
      <c r="G798" s="7"/>
    </row>
    <row r="799" spans="1:7" x14ac:dyDescent="0.3">
      <c r="A799" s="5"/>
      <c r="D799" s="7"/>
      <c r="G799" s="7"/>
    </row>
    <row r="800" spans="1:7" x14ac:dyDescent="0.3">
      <c r="A800" s="5"/>
      <c r="D800" s="7"/>
      <c r="G800" s="7"/>
    </row>
    <row r="801" spans="1:10" x14ac:dyDescent="0.3">
      <c r="A801" s="5"/>
      <c r="D801" s="7"/>
      <c r="G801" s="7"/>
    </row>
    <row r="802" spans="1:10" x14ac:dyDescent="0.3">
      <c r="A802" s="5"/>
      <c r="D802" s="7"/>
      <c r="G802" s="7"/>
    </row>
    <row r="803" spans="1:10" x14ac:dyDescent="0.3">
      <c r="A803" s="5"/>
      <c r="D803" s="7"/>
      <c r="G803" s="7"/>
    </row>
    <row r="804" spans="1:10" ht="16.5" x14ac:dyDescent="0.3">
      <c r="A804" s="143" t="s">
        <v>99</v>
      </c>
      <c r="B804" s="143"/>
      <c r="C804" s="143"/>
      <c r="D804" s="143"/>
      <c r="E804" s="143"/>
      <c r="F804" s="143"/>
    </row>
    <row r="805" spans="1:10" ht="15.75" x14ac:dyDescent="0.3">
      <c r="A805" s="145" t="s">
        <v>73</v>
      </c>
      <c r="B805" s="145"/>
      <c r="C805" s="145"/>
      <c r="D805" s="145"/>
      <c r="E805" s="145"/>
      <c r="F805" s="145"/>
    </row>
    <row r="806" spans="1:10" ht="15.75" x14ac:dyDescent="0.3">
      <c r="A806" s="145" t="s">
        <v>145</v>
      </c>
      <c r="B806" s="145"/>
      <c r="C806" s="145"/>
      <c r="D806" s="145"/>
      <c r="E806" s="145"/>
      <c r="F806" s="145"/>
    </row>
    <row r="807" spans="1:10" ht="15.75" x14ac:dyDescent="0.3">
      <c r="A807" s="145" t="s">
        <v>221</v>
      </c>
      <c r="B807" s="145"/>
      <c r="C807" s="145"/>
      <c r="D807" s="145"/>
      <c r="E807" s="145"/>
      <c r="F807" s="145"/>
    </row>
    <row r="808" spans="1:10" ht="15.75" x14ac:dyDescent="0.3">
      <c r="A808" s="145" t="s">
        <v>60</v>
      </c>
      <c r="B808" s="145"/>
      <c r="C808" s="145"/>
      <c r="D808" s="145"/>
      <c r="E808" s="145"/>
      <c r="F808" s="145"/>
    </row>
    <row r="809" spans="1:10" x14ac:dyDescent="0.3">
      <c r="A809" s="97"/>
      <c r="B809" s="97"/>
      <c r="C809" s="97"/>
      <c r="D809" s="97"/>
      <c r="E809" s="97"/>
      <c r="F809" s="97"/>
    </row>
    <row r="810" spans="1:10" ht="16.5" x14ac:dyDescent="0.3">
      <c r="A810" s="26" t="s">
        <v>57</v>
      </c>
      <c r="B810" s="1"/>
      <c r="C810" s="1"/>
      <c r="D810" s="1"/>
      <c r="E810" s="41"/>
    </row>
    <row r="811" spans="1:10" x14ac:dyDescent="0.3">
      <c r="A811" s="3"/>
      <c r="B811" s="1"/>
      <c r="C811" s="1"/>
      <c r="D811" s="1"/>
      <c r="E811" s="41"/>
    </row>
    <row r="812" spans="1:10" ht="15" customHeight="1" x14ac:dyDescent="0.3">
      <c r="A812" s="146" t="s">
        <v>251</v>
      </c>
      <c r="B812" s="146"/>
      <c r="C812" s="146"/>
      <c r="D812" s="146"/>
      <c r="E812" s="146"/>
      <c r="F812" s="146"/>
      <c r="G812" s="146"/>
    </row>
    <row r="813" spans="1:10" ht="65.25" customHeight="1" x14ac:dyDescent="0.3">
      <c r="A813" s="146"/>
      <c r="B813" s="146"/>
      <c r="C813" s="146"/>
      <c r="D813" s="146"/>
      <c r="E813" s="146"/>
      <c r="F813" s="146"/>
      <c r="G813" s="146"/>
    </row>
    <row r="815" spans="1:10" x14ac:dyDescent="0.3">
      <c r="A815" s="5" t="s">
        <v>10</v>
      </c>
      <c r="D815" s="43">
        <v>2022</v>
      </c>
      <c r="G815" s="43">
        <v>2021</v>
      </c>
      <c r="J815" s="101"/>
    </row>
    <row r="816" spans="1:10" x14ac:dyDescent="0.3">
      <c r="A816" s="5"/>
      <c r="D816" s="1"/>
      <c r="G816" s="1"/>
      <c r="I816" s="135"/>
      <c r="J816" s="136"/>
    </row>
    <row r="817" spans="1:10" ht="36" customHeight="1" x14ac:dyDescent="0.3">
      <c r="A817" s="112" t="s">
        <v>151</v>
      </c>
      <c r="D817" s="2">
        <f>294346589.38+2578921.85</f>
        <v>296925511.23000002</v>
      </c>
      <c r="G817" s="2">
        <v>285886726.24000001</v>
      </c>
      <c r="H817" s="45"/>
      <c r="I817" s="136"/>
      <c r="J817" s="136"/>
    </row>
    <row r="818" spans="1:10" x14ac:dyDescent="0.3">
      <c r="A818" s="6" t="s">
        <v>231</v>
      </c>
      <c r="D818" s="2"/>
      <c r="G818" s="2">
        <v>7440896.3499999996</v>
      </c>
      <c r="H818" s="45"/>
      <c r="J818" s="101"/>
    </row>
    <row r="819" spans="1:10" ht="15.75" thickBot="1" x14ac:dyDescent="0.35">
      <c r="A819" s="5" t="s">
        <v>1</v>
      </c>
      <c r="D819" s="8">
        <f>D817</f>
        <v>296925511.23000002</v>
      </c>
      <c r="G819" s="8">
        <f>G817+G818</f>
        <v>293327622.59000003</v>
      </c>
      <c r="H819" s="45"/>
      <c r="J819" s="101"/>
    </row>
    <row r="820" spans="1:10" ht="15.75" thickTop="1" x14ac:dyDescent="0.3">
      <c r="J820" s="101"/>
    </row>
    <row r="821" spans="1:10" x14ac:dyDescent="0.3">
      <c r="J821" s="45"/>
    </row>
    <row r="856" spans="1:7" ht="16.5" x14ac:dyDescent="0.3">
      <c r="A856" s="143" t="s">
        <v>32</v>
      </c>
      <c r="B856" s="143"/>
      <c r="C856" s="143"/>
      <c r="D856" s="143"/>
      <c r="E856" s="143"/>
      <c r="F856" s="143"/>
      <c r="G856" s="10"/>
    </row>
    <row r="857" spans="1:7" ht="16.5" x14ac:dyDescent="0.3">
      <c r="A857" s="145" t="s">
        <v>69</v>
      </c>
      <c r="B857" s="145"/>
      <c r="C857" s="145"/>
      <c r="D857" s="145"/>
      <c r="E857" s="145"/>
      <c r="F857" s="145"/>
      <c r="G857" s="10"/>
    </row>
    <row r="858" spans="1:7" ht="16.5" x14ac:dyDescent="0.3">
      <c r="A858" s="145" t="s">
        <v>221</v>
      </c>
      <c r="B858" s="145"/>
      <c r="C858" s="145"/>
      <c r="D858" s="145"/>
      <c r="E858" s="145"/>
      <c r="F858" s="145"/>
      <c r="G858" s="10"/>
    </row>
    <row r="859" spans="1:7" ht="16.5" x14ac:dyDescent="0.3">
      <c r="A859" s="145" t="s">
        <v>60</v>
      </c>
      <c r="B859" s="145"/>
      <c r="C859" s="145"/>
      <c r="D859" s="145"/>
      <c r="E859" s="145"/>
      <c r="F859" s="145"/>
      <c r="G859" s="10"/>
    </row>
    <row r="860" spans="1:7" ht="16.5" x14ac:dyDescent="0.3">
      <c r="A860" s="95"/>
      <c r="B860" s="95"/>
      <c r="C860" s="95"/>
      <c r="D860" s="95"/>
      <c r="E860" s="95"/>
      <c r="F860" s="95"/>
      <c r="G860" s="10"/>
    </row>
    <row r="861" spans="1:7" ht="16.5" x14ac:dyDescent="0.3">
      <c r="A861" s="26" t="s">
        <v>56</v>
      </c>
      <c r="B861" s="12"/>
      <c r="C861" s="12"/>
      <c r="D861" s="12"/>
      <c r="E861" s="10"/>
      <c r="F861" s="10"/>
      <c r="G861" s="10"/>
    </row>
    <row r="862" spans="1:7" ht="16.5" x14ac:dyDescent="0.3">
      <c r="A862" s="26"/>
      <c r="B862" s="12"/>
      <c r="C862" s="12"/>
      <c r="D862" s="12"/>
      <c r="E862" s="10"/>
      <c r="F862" s="10"/>
      <c r="G862" s="10"/>
    </row>
    <row r="863" spans="1:7" ht="15" customHeight="1" x14ac:dyDescent="0.3">
      <c r="A863" s="146" t="s">
        <v>267</v>
      </c>
      <c r="B863" s="146"/>
      <c r="C863" s="146"/>
      <c r="D863" s="146"/>
      <c r="E863" s="146"/>
      <c r="F863" s="146"/>
      <c r="G863" s="146"/>
    </row>
    <row r="864" spans="1:7" ht="15" customHeight="1" x14ac:dyDescent="0.3">
      <c r="A864" s="146"/>
      <c r="B864" s="146"/>
      <c r="C864" s="146"/>
      <c r="D864" s="146"/>
      <c r="E864" s="146"/>
      <c r="F864" s="146"/>
      <c r="G864" s="146"/>
    </row>
    <row r="865" spans="1:9" ht="15" customHeight="1" x14ac:dyDescent="0.3">
      <c r="A865" s="146"/>
      <c r="B865" s="146"/>
      <c r="C865" s="146"/>
      <c r="D865" s="146"/>
      <c r="E865" s="146"/>
      <c r="F865" s="146"/>
      <c r="G865" s="146"/>
    </row>
    <row r="866" spans="1:9" ht="123" customHeight="1" x14ac:dyDescent="0.3">
      <c r="A866" s="146"/>
      <c r="B866" s="146"/>
      <c r="C866" s="146"/>
      <c r="D866" s="146"/>
      <c r="E866" s="146"/>
      <c r="F866" s="146"/>
      <c r="G866" s="146"/>
    </row>
    <row r="867" spans="1:9" ht="16.5" x14ac:dyDescent="0.3">
      <c r="A867" s="10"/>
      <c r="B867" s="10"/>
      <c r="C867" s="10"/>
      <c r="D867" s="10"/>
      <c r="E867" s="46"/>
      <c r="F867" s="10"/>
      <c r="G867" s="10"/>
    </row>
    <row r="868" spans="1:9" ht="16.5" x14ac:dyDescent="0.3">
      <c r="A868" s="10"/>
      <c r="B868" s="10"/>
      <c r="C868" s="10"/>
      <c r="D868" s="10"/>
      <c r="E868" s="46"/>
      <c r="F868" s="10"/>
      <c r="G868" s="10"/>
    </row>
    <row r="869" spans="1:9" ht="16.5" x14ac:dyDescent="0.3">
      <c r="A869" s="13" t="s">
        <v>127</v>
      </c>
      <c r="B869" s="10"/>
      <c r="C869" s="10"/>
      <c r="D869" s="50">
        <v>2022</v>
      </c>
      <c r="E869" s="65"/>
      <c r="F869" s="66"/>
      <c r="G869" s="50">
        <v>2021</v>
      </c>
    </row>
    <row r="870" spans="1:9" ht="16.5" x14ac:dyDescent="0.3">
      <c r="A870" s="13"/>
      <c r="B870" s="10"/>
      <c r="C870" s="10"/>
      <c r="D870" s="12"/>
      <c r="E870" s="46"/>
      <c r="F870" s="10"/>
      <c r="G870" s="12"/>
    </row>
    <row r="871" spans="1:9" ht="16.5" x14ac:dyDescent="0.3">
      <c r="A871" s="14" t="s">
        <v>49</v>
      </c>
      <c r="B871" s="10"/>
      <c r="C871" s="10"/>
      <c r="D871" s="15">
        <v>1020456</v>
      </c>
      <c r="E871" s="46"/>
      <c r="F871" s="10"/>
      <c r="G871" s="15">
        <v>1775287</v>
      </c>
      <c r="H871" s="45"/>
    </row>
    <row r="872" spans="1:9" ht="16.5" x14ac:dyDescent="0.3">
      <c r="A872" s="14" t="s">
        <v>74</v>
      </c>
      <c r="B872" s="10"/>
      <c r="C872" s="10"/>
      <c r="D872" s="15">
        <v>12576.2</v>
      </c>
      <c r="E872" s="46"/>
      <c r="F872" s="10"/>
      <c r="G872" s="15">
        <v>32786.85</v>
      </c>
      <c r="H872" s="45"/>
    </row>
    <row r="873" spans="1:9" ht="16.5" x14ac:dyDescent="0.3">
      <c r="A873" s="14" t="s">
        <v>243</v>
      </c>
      <c r="B873" s="10"/>
      <c r="C873" s="10"/>
      <c r="D873" s="15">
        <v>4600326.82</v>
      </c>
      <c r="E873" s="46"/>
      <c r="F873" s="10"/>
      <c r="G873" s="15">
        <v>0</v>
      </c>
      <c r="H873" s="45"/>
    </row>
    <row r="874" spans="1:9" ht="16.5" x14ac:dyDescent="0.3">
      <c r="A874" s="14" t="s">
        <v>50</v>
      </c>
      <c r="B874" s="10"/>
      <c r="C874" s="10"/>
      <c r="D874" s="15">
        <v>-984854.43</v>
      </c>
      <c r="E874" s="46"/>
      <c r="F874" s="10"/>
      <c r="G874" s="15">
        <v>-518016</v>
      </c>
      <c r="H874" s="45"/>
    </row>
    <row r="875" spans="1:9" ht="32.25" customHeight="1" x14ac:dyDescent="0.3">
      <c r="A875" s="14" t="s">
        <v>124</v>
      </c>
      <c r="B875" s="10"/>
      <c r="C875" s="10"/>
      <c r="D875" s="15">
        <v>100360.4</v>
      </c>
      <c r="E875" s="46"/>
      <c r="F875" s="10"/>
      <c r="G875" s="15">
        <v>960195.29</v>
      </c>
      <c r="H875" s="45"/>
      <c r="I875" s="101"/>
    </row>
    <row r="876" spans="1:9" ht="17.25" thickBot="1" x14ac:dyDescent="0.35">
      <c r="A876" s="13" t="s">
        <v>1</v>
      </c>
      <c r="B876" s="10"/>
      <c r="C876" s="10"/>
      <c r="D876" s="67">
        <f>SUM(D870:D875)</f>
        <v>4748864.9900000012</v>
      </c>
      <c r="E876" s="46"/>
      <c r="F876" s="10"/>
      <c r="G876" s="68">
        <f>SUM(G871:G875)</f>
        <v>2250253.14</v>
      </c>
      <c r="H876" s="45"/>
      <c r="I876" s="101"/>
    </row>
    <row r="877" spans="1:9" ht="15.75" thickTop="1" x14ac:dyDescent="0.3">
      <c r="H877" s="45"/>
      <c r="I877" s="101"/>
    </row>
    <row r="890" spans="1:7" ht="16.5" x14ac:dyDescent="0.3">
      <c r="A890" s="143" t="s">
        <v>34</v>
      </c>
      <c r="B890" s="143"/>
      <c r="C890" s="143"/>
      <c r="D890" s="143"/>
      <c r="E890" s="143"/>
      <c r="F890" s="143"/>
      <c r="G890" s="10"/>
    </row>
    <row r="891" spans="1:7" ht="16.5" x14ac:dyDescent="0.3">
      <c r="A891" s="144" t="s">
        <v>208</v>
      </c>
      <c r="B891" s="144"/>
      <c r="C891" s="144"/>
      <c r="D891" s="144"/>
      <c r="E891" s="144"/>
      <c r="F891" s="144"/>
      <c r="G891" s="10"/>
    </row>
    <row r="892" spans="1:7" ht="16.5" x14ac:dyDescent="0.3">
      <c r="A892" s="144" t="s">
        <v>232</v>
      </c>
      <c r="B892" s="144"/>
      <c r="C892" s="144"/>
      <c r="D892" s="144"/>
      <c r="E892" s="144"/>
      <c r="F892" s="144"/>
      <c r="G892" s="10"/>
    </row>
    <row r="893" spans="1:7" ht="16.5" x14ac:dyDescent="0.3">
      <c r="A893" s="144" t="s">
        <v>60</v>
      </c>
      <c r="B893" s="144"/>
      <c r="C893" s="144"/>
      <c r="D893" s="144"/>
      <c r="E893" s="144"/>
      <c r="F893" s="144"/>
      <c r="G893" s="10"/>
    </row>
    <row r="894" spans="1:7" ht="16.5" x14ac:dyDescent="0.3">
      <c r="A894" s="26" t="s">
        <v>109</v>
      </c>
      <c r="B894" s="12"/>
      <c r="C894" s="12"/>
      <c r="D894" s="12"/>
      <c r="E894" s="10"/>
      <c r="F894" s="10"/>
      <c r="G894" s="10"/>
    </row>
    <row r="895" spans="1:7" ht="16.5" x14ac:dyDescent="0.3">
      <c r="A895" s="26"/>
      <c r="B895" s="12"/>
      <c r="C895" s="12"/>
      <c r="D895" s="12"/>
      <c r="E895" s="10"/>
      <c r="F895" s="10"/>
      <c r="G895" s="10"/>
    </row>
    <row r="896" spans="1:7" ht="15" customHeight="1" x14ac:dyDescent="0.3">
      <c r="A896" s="146" t="s">
        <v>262</v>
      </c>
      <c r="B896" s="146"/>
      <c r="C896" s="146"/>
      <c r="D896" s="146"/>
      <c r="E896" s="146"/>
      <c r="F896" s="146"/>
      <c r="G896" s="146"/>
    </row>
    <row r="897" spans="1:9" ht="15" customHeight="1" x14ac:dyDescent="0.3">
      <c r="A897" s="146"/>
      <c r="B897" s="146"/>
      <c r="C897" s="146"/>
      <c r="D897" s="146"/>
      <c r="E897" s="146"/>
      <c r="F897" s="146"/>
      <c r="G897" s="146"/>
    </row>
    <row r="898" spans="1:9" ht="15" customHeight="1" x14ac:dyDescent="0.3">
      <c r="A898" s="146"/>
      <c r="B898" s="146"/>
      <c r="C898" s="146"/>
      <c r="D898" s="146"/>
      <c r="E898" s="146"/>
      <c r="F898" s="146"/>
      <c r="G898" s="146"/>
    </row>
    <row r="899" spans="1:9" ht="162.75" customHeight="1" x14ac:dyDescent="0.3">
      <c r="A899" s="146"/>
      <c r="B899" s="146"/>
      <c r="C899" s="146"/>
      <c r="D899" s="146"/>
      <c r="E899" s="146"/>
      <c r="F899" s="146"/>
      <c r="G899" s="146"/>
    </row>
    <row r="900" spans="1:9" ht="16.5" x14ac:dyDescent="0.3">
      <c r="A900" s="10"/>
      <c r="B900" s="10"/>
      <c r="C900" s="10"/>
      <c r="D900" s="10"/>
      <c r="E900" s="46"/>
      <c r="F900" s="10"/>
      <c r="G900" s="10"/>
    </row>
    <row r="901" spans="1:9" ht="16.5" x14ac:dyDescent="0.3">
      <c r="A901" s="10"/>
      <c r="B901" s="10"/>
      <c r="C901" s="10"/>
      <c r="D901" s="10"/>
      <c r="E901" s="46"/>
      <c r="F901" s="10"/>
      <c r="G901" s="10"/>
    </row>
    <row r="902" spans="1:9" ht="16.5" x14ac:dyDescent="0.3">
      <c r="A902" s="13" t="s">
        <v>127</v>
      </c>
      <c r="B902" s="10"/>
      <c r="C902" s="10"/>
      <c r="D902" s="94">
        <v>2022</v>
      </c>
      <c r="E902" s="46"/>
      <c r="F902" s="10"/>
      <c r="G902" s="94">
        <v>2021</v>
      </c>
    </row>
    <row r="903" spans="1:9" ht="16.5" x14ac:dyDescent="0.3">
      <c r="A903" s="13"/>
      <c r="B903" s="10"/>
      <c r="C903" s="10"/>
      <c r="D903" s="12"/>
      <c r="E903" s="46"/>
      <c r="F903" s="10"/>
      <c r="G903" s="12"/>
    </row>
    <row r="904" spans="1:9" ht="16.5" x14ac:dyDescent="0.3">
      <c r="A904" s="14" t="s">
        <v>100</v>
      </c>
      <c r="B904" s="10"/>
      <c r="C904" s="10"/>
      <c r="D904" s="15">
        <v>156001147.16999999</v>
      </c>
      <c r="E904" s="46"/>
      <c r="F904" s="10"/>
      <c r="G904" s="15">
        <v>150885489.97</v>
      </c>
      <c r="H904" s="45"/>
    </row>
    <row r="905" spans="1:9" ht="16.5" x14ac:dyDescent="0.3">
      <c r="A905" s="14" t="s">
        <v>233</v>
      </c>
      <c r="B905" s="10"/>
      <c r="C905" s="10"/>
      <c r="D905" s="15">
        <v>11260641.189999999</v>
      </c>
      <c r="E905" s="46"/>
      <c r="F905" s="10"/>
      <c r="G905" s="15">
        <v>10617428.189999999</v>
      </c>
      <c r="H905" s="45"/>
    </row>
    <row r="906" spans="1:9" ht="16.5" x14ac:dyDescent="0.3">
      <c r="A906" s="14" t="s">
        <v>234</v>
      </c>
      <c r="B906" s="10"/>
      <c r="C906" s="10"/>
      <c r="D906" s="15">
        <v>11325400.560000001</v>
      </c>
      <c r="E906" s="46"/>
      <c r="F906" s="10"/>
      <c r="G906" s="15">
        <v>10707628.65</v>
      </c>
      <c r="H906" s="45"/>
    </row>
    <row r="907" spans="1:9" ht="16.5" x14ac:dyDescent="0.3">
      <c r="A907" s="14" t="s">
        <v>170</v>
      </c>
      <c r="B907" s="10"/>
      <c r="C907" s="10"/>
      <c r="D907" s="15">
        <v>1759041.75</v>
      </c>
      <c r="E907" s="46"/>
      <c r="F907" s="10"/>
      <c r="G907" s="15">
        <v>1639184.68</v>
      </c>
      <c r="H907" s="45"/>
      <c r="I907" s="101"/>
    </row>
    <row r="908" spans="1:9" ht="16.5" x14ac:dyDescent="0.3">
      <c r="A908" s="14" t="s">
        <v>236</v>
      </c>
      <c r="B908" s="10"/>
      <c r="C908" s="10"/>
      <c r="D908" s="15">
        <v>6460000</v>
      </c>
      <c r="E908" s="46"/>
      <c r="F908" s="10"/>
      <c r="G908" s="15">
        <v>6945000</v>
      </c>
      <c r="H908" s="45"/>
      <c r="I908" s="101"/>
    </row>
    <row r="909" spans="1:9" ht="16.5" x14ac:dyDescent="0.3">
      <c r="A909" s="14" t="s">
        <v>237</v>
      </c>
      <c r="B909" s="10"/>
      <c r="C909" s="10"/>
      <c r="D909" s="15">
        <v>1141900</v>
      </c>
      <c r="E909" s="46"/>
      <c r="F909" s="10"/>
      <c r="G909" s="15"/>
      <c r="H909" s="45"/>
      <c r="I909" s="101"/>
    </row>
    <row r="910" spans="1:9" ht="16.5" x14ac:dyDescent="0.3">
      <c r="A910" s="14" t="s">
        <v>238</v>
      </c>
      <c r="B910" s="10"/>
      <c r="C910" s="10"/>
      <c r="D910" s="15">
        <v>18775753.399999999</v>
      </c>
      <c r="E910" s="46"/>
      <c r="F910" s="10"/>
      <c r="G910" s="15">
        <v>18199620.699999999</v>
      </c>
      <c r="H910" s="45"/>
      <c r="I910" s="101"/>
    </row>
    <row r="911" spans="1:9" ht="32.25" x14ac:dyDescent="0.3">
      <c r="A911" s="14" t="s">
        <v>152</v>
      </c>
      <c r="B911" s="10"/>
      <c r="C911" s="10"/>
      <c r="D911" s="15">
        <v>3167439.45</v>
      </c>
      <c r="E911" s="46"/>
      <c r="F911" s="10"/>
      <c r="G911" s="15">
        <v>2572898.83</v>
      </c>
      <c r="H911" s="45"/>
      <c r="I911" s="101"/>
    </row>
    <row r="912" spans="1:9" ht="16.5" x14ac:dyDescent="0.3">
      <c r="A912" s="14" t="s">
        <v>153</v>
      </c>
      <c r="B912" s="10"/>
      <c r="C912" s="10"/>
      <c r="D912" s="15">
        <v>2160000</v>
      </c>
      <c r="E912" s="46"/>
      <c r="F912" s="10"/>
      <c r="G912" s="15">
        <v>1262500</v>
      </c>
      <c r="H912" s="45"/>
      <c r="I912" s="101"/>
    </row>
    <row r="913" spans="1:9" ht="16.5" x14ac:dyDescent="0.3">
      <c r="A913" s="14" t="s">
        <v>245</v>
      </c>
      <c r="B913" s="10"/>
      <c r="C913" s="10"/>
      <c r="D913" s="15">
        <v>4118400</v>
      </c>
      <c r="E913" s="46"/>
      <c r="F913" s="10"/>
      <c r="G913" s="15"/>
      <c r="H913" s="45"/>
      <c r="I913" s="101"/>
    </row>
    <row r="914" spans="1:9" ht="16.5" x14ac:dyDescent="0.3">
      <c r="A914" s="14" t="s">
        <v>235</v>
      </c>
      <c r="B914" s="10"/>
      <c r="C914" s="10"/>
      <c r="D914" s="15">
        <v>163333.32</v>
      </c>
      <c r="E914" s="46"/>
      <c r="F914" s="10"/>
      <c r="G914" s="15">
        <v>34000</v>
      </c>
      <c r="H914" s="45"/>
      <c r="I914" s="45"/>
    </row>
    <row r="915" spans="1:9" ht="16.5" x14ac:dyDescent="0.3">
      <c r="A915" s="14" t="s">
        <v>239</v>
      </c>
      <c r="B915" s="10"/>
      <c r="C915" s="10"/>
      <c r="D915" s="15">
        <v>12295998.15</v>
      </c>
      <c r="E915" s="46"/>
      <c r="F915" s="10"/>
      <c r="G915" s="15">
        <v>9609640</v>
      </c>
      <c r="H915" s="45"/>
      <c r="I915" s="45">
        <f>+I913-I914</f>
        <v>0</v>
      </c>
    </row>
    <row r="916" spans="1:9" ht="16.5" x14ac:dyDescent="0.3">
      <c r="A916" s="14" t="s">
        <v>147</v>
      </c>
      <c r="B916" s="10"/>
      <c r="C916" s="10"/>
      <c r="D916" s="15">
        <v>15282225.02</v>
      </c>
      <c r="E916" s="46"/>
      <c r="F916" s="10"/>
      <c r="G916" s="15">
        <v>14594944.84</v>
      </c>
      <c r="H916" s="45"/>
    </row>
    <row r="917" spans="1:9" ht="16.5" x14ac:dyDescent="0.3">
      <c r="A917" s="14" t="s">
        <v>129</v>
      </c>
      <c r="B917" s="10"/>
      <c r="C917" s="10"/>
      <c r="D917" s="15">
        <v>7231421.3300000001</v>
      </c>
      <c r="E917" s="46"/>
      <c r="F917" s="10"/>
      <c r="G917" s="15">
        <v>17833071.960000001</v>
      </c>
      <c r="H917" s="45"/>
    </row>
    <row r="918" spans="1:9" ht="16.5" x14ac:dyDescent="0.3">
      <c r="A918" s="14" t="s">
        <v>244</v>
      </c>
      <c r="B918" s="21"/>
      <c r="C918" s="86"/>
      <c r="D918" s="15">
        <v>1606253.25</v>
      </c>
      <c r="E918" s="10"/>
      <c r="F918" s="15"/>
      <c r="G918" s="15">
        <v>7482372.6100000003</v>
      </c>
      <c r="H918" s="45"/>
    </row>
    <row r="919" spans="1:9" ht="16.5" x14ac:dyDescent="0.3">
      <c r="A919" s="14" t="s">
        <v>209</v>
      </c>
      <c r="B919" s="21"/>
      <c r="C919" s="86"/>
      <c r="D919" s="15">
        <v>151850.69</v>
      </c>
      <c r="E919" s="10"/>
      <c r="F919" s="15"/>
      <c r="G919" s="15">
        <v>205084.45</v>
      </c>
      <c r="H919" s="45"/>
    </row>
    <row r="920" spans="1:9" ht="16.5" x14ac:dyDescent="0.3">
      <c r="A920" s="14" t="s">
        <v>210</v>
      </c>
      <c r="B920" s="21"/>
      <c r="C920" s="86"/>
      <c r="D920" s="15">
        <v>1680000</v>
      </c>
      <c r="E920" s="10"/>
      <c r="F920" s="15"/>
      <c r="G920" s="15">
        <v>1126000</v>
      </c>
      <c r="H920" s="45"/>
    </row>
    <row r="921" spans="1:9" ht="17.25" thickBot="1" x14ac:dyDescent="0.35">
      <c r="A921" s="13" t="s">
        <v>1</v>
      </c>
      <c r="B921" s="21"/>
      <c r="C921" s="21"/>
      <c r="D921" s="67">
        <f>SUM(D904:F920)</f>
        <v>254580805.28</v>
      </c>
      <c r="E921" s="10"/>
      <c r="F921" s="29">
        <f>SUM(F904:F920)</f>
        <v>0</v>
      </c>
      <c r="G921" s="29">
        <f>SUM(G904:G920)</f>
        <v>253714864.88000003</v>
      </c>
      <c r="H921" s="45"/>
    </row>
    <row r="922" spans="1:9" ht="17.25" thickTop="1" x14ac:dyDescent="0.3">
      <c r="A922" s="13"/>
      <c r="B922" s="21"/>
      <c r="C922" s="21"/>
      <c r="D922" s="87"/>
      <c r="E922" s="10"/>
      <c r="F922" s="33"/>
      <c r="G922" s="33"/>
      <c r="I922" s="45"/>
    </row>
    <row r="923" spans="1:9" ht="16.5" x14ac:dyDescent="0.3">
      <c r="A923" s="14"/>
      <c r="B923" s="10"/>
      <c r="C923" s="10"/>
      <c r="D923" s="15"/>
      <c r="E923" s="46"/>
      <c r="F923" s="10"/>
      <c r="G923" s="15"/>
      <c r="I923" s="45"/>
    </row>
    <row r="924" spans="1:9" ht="16.5" x14ac:dyDescent="0.3">
      <c r="A924" s="27" t="s">
        <v>194</v>
      </c>
    </row>
    <row r="925" spans="1:9" ht="15.75" customHeight="1" x14ac:dyDescent="0.3">
      <c r="A925" s="150" t="s">
        <v>252</v>
      </c>
      <c r="B925" s="150"/>
      <c r="C925" s="150"/>
      <c r="D925" s="150"/>
      <c r="E925" s="150"/>
      <c r="F925" s="150"/>
      <c r="G925" s="150"/>
    </row>
    <row r="926" spans="1:9" ht="61.5" customHeight="1" x14ac:dyDescent="0.3">
      <c r="A926" s="150"/>
      <c r="B926" s="150"/>
      <c r="C926" s="150"/>
      <c r="D926" s="150"/>
      <c r="E926" s="150"/>
      <c r="F926" s="150"/>
      <c r="G926" s="150"/>
    </row>
    <row r="932" spans="1:7" ht="16.5" x14ac:dyDescent="0.3">
      <c r="A932" s="143" t="s">
        <v>102</v>
      </c>
      <c r="B932" s="143"/>
      <c r="C932" s="143"/>
      <c r="D932" s="143"/>
      <c r="E932" s="143"/>
      <c r="F932" s="143"/>
      <c r="G932" s="10"/>
    </row>
    <row r="933" spans="1:7" ht="16.5" x14ac:dyDescent="0.3">
      <c r="A933" s="144" t="s">
        <v>71</v>
      </c>
      <c r="B933" s="144"/>
      <c r="C933" s="144"/>
      <c r="D933" s="144"/>
      <c r="E933" s="144"/>
      <c r="F933" s="144"/>
      <c r="G933" s="10"/>
    </row>
    <row r="934" spans="1:7" ht="16.5" x14ac:dyDescent="0.3">
      <c r="A934" s="144" t="s">
        <v>232</v>
      </c>
      <c r="B934" s="144"/>
      <c r="C934" s="144"/>
      <c r="D934" s="144"/>
      <c r="E934" s="144"/>
      <c r="F934" s="144"/>
      <c r="G934" s="10"/>
    </row>
    <row r="935" spans="1:7" ht="16.5" x14ac:dyDescent="0.3">
      <c r="A935" s="144" t="s">
        <v>60</v>
      </c>
      <c r="B935" s="144"/>
      <c r="C935" s="144"/>
      <c r="D935" s="144"/>
      <c r="E935" s="144"/>
      <c r="F935" s="144"/>
      <c r="G935" s="10"/>
    </row>
    <row r="936" spans="1:7" ht="16.5" x14ac:dyDescent="0.3">
      <c r="A936" s="95"/>
      <c r="B936" s="95"/>
      <c r="C936" s="95"/>
      <c r="D936" s="95"/>
      <c r="E936" s="95"/>
      <c r="F936" s="95"/>
      <c r="G936" s="10"/>
    </row>
    <row r="937" spans="1:7" ht="16.5" x14ac:dyDescent="0.3">
      <c r="A937" s="26" t="s">
        <v>104</v>
      </c>
      <c r="B937" s="12"/>
      <c r="C937" s="12"/>
      <c r="D937" s="12"/>
      <c r="E937" s="10"/>
      <c r="F937" s="10"/>
      <c r="G937" s="10"/>
    </row>
    <row r="938" spans="1:7" ht="16.5" x14ac:dyDescent="0.3">
      <c r="A938" s="26"/>
      <c r="B938" s="12"/>
      <c r="C938" s="12"/>
      <c r="D938" s="12"/>
      <c r="E938" s="10"/>
      <c r="F938" s="10"/>
      <c r="G938" s="10"/>
    </row>
    <row r="939" spans="1:7" ht="15" customHeight="1" x14ac:dyDescent="0.3">
      <c r="A939" s="146" t="s">
        <v>253</v>
      </c>
      <c r="B939" s="146"/>
      <c r="C939" s="146"/>
      <c r="D939" s="146"/>
      <c r="E939" s="146"/>
      <c r="F939" s="146"/>
      <c r="G939" s="146"/>
    </row>
    <row r="940" spans="1:7" x14ac:dyDescent="0.3">
      <c r="A940" s="146"/>
      <c r="B940" s="146"/>
      <c r="C940" s="146"/>
      <c r="D940" s="146"/>
      <c r="E940" s="146"/>
      <c r="F940" s="146"/>
      <c r="G940" s="146"/>
    </row>
    <row r="941" spans="1:7" ht="100.5" customHeight="1" x14ac:dyDescent="0.3">
      <c r="A941" s="146"/>
      <c r="B941" s="146"/>
      <c r="C941" s="146"/>
      <c r="D941" s="146"/>
      <c r="E941" s="146"/>
      <c r="F941" s="146"/>
      <c r="G941" s="146"/>
    </row>
    <row r="942" spans="1:7" ht="16.5" x14ac:dyDescent="0.3">
      <c r="A942" s="10"/>
      <c r="B942" s="10"/>
      <c r="C942" s="10"/>
      <c r="D942" s="10"/>
      <c r="E942" s="46"/>
      <c r="F942" s="10"/>
      <c r="G942" s="10"/>
    </row>
    <row r="943" spans="1:7" ht="16.5" x14ac:dyDescent="0.3">
      <c r="A943" s="13" t="s">
        <v>127</v>
      </c>
      <c r="B943" s="10"/>
      <c r="C943" s="10"/>
      <c r="D943" s="50">
        <v>2022</v>
      </c>
      <c r="E943" s="65"/>
      <c r="F943" s="66"/>
      <c r="G943" s="50">
        <v>2021</v>
      </c>
    </row>
    <row r="944" spans="1:7" ht="16.5" x14ac:dyDescent="0.3">
      <c r="A944" s="13"/>
      <c r="B944" s="10"/>
      <c r="C944" s="10"/>
      <c r="D944" s="12"/>
      <c r="E944" s="46"/>
      <c r="F944" s="10"/>
      <c r="G944" s="12"/>
    </row>
    <row r="945" spans="1:10" ht="32.25" x14ac:dyDescent="0.3">
      <c r="A945" s="13" t="s">
        <v>154</v>
      </c>
      <c r="B945" s="10"/>
      <c r="C945" s="10"/>
      <c r="D945" s="12"/>
      <c r="E945" s="46"/>
      <c r="F945" s="10"/>
      <c r="G945" s="12"/>
      <c r="I945" s="118"/>
    </row>
    <row r="946" spans="1:10" ht="32.25" x14ac:dyDescent="0.3">
      <c r="A946" s="14" t="s">
        <v>178</v>
      </c>
      <c r="B946" s="10"/>
      <c r="C946" s="10"/>
      <c r="D946" s="69">
        <v>11492761.619999999</v>
      </c>
      <c r="E946" s="46"/>
      <c r="F946" s="10"/>
      <c r="G946" s="69">
        <v>17731264.469999999</v>
      </c>
      <c r="H946" s="110"/>
      <c r="I946" s="137"/>
      <c r="J946" s="45"/>
    </row>
    <row r="947" spans="1:10" ht="16.5" x14ac:dyDescent="0.3">
      <c r="A947" s="70" t="s">
        <v>59</v>
      </c>
      <c r="B947" s="10"/>
      <c r="C947" s="10"/>
      <c r="D947" s="69">
        <f>48722640.58+54875919.42</f>
        <v>103598560</v>
      </c>
      <c r="E947" s="46"/>
      <c r="F947" s="10"/>
      <c r="G947" s="69">
        <v>47246249.689999998</v>
      </c>
      <c r="H947" s="110"/>
    </row>
    <row r="948" spans="1:10" ht="32.25" x14ac:dyDescent="0.3">
      <c r="A948" s="14" t="s">
        <v>179</v>
      </c>
      <c r="B948" s="10"/>
      <c r="C948" s="10"/>
      <c r="D948" s="69">
        <v>1297680</v>
      </c>
      <c r="E948" s="46"/>
      <c r="F948" s="10"/>
      <c r="G948" s="69">
        <v>1252600</v>
      </c>
      <c r="H948" s="110"/>
    </row>
    <row r="949" spans="1:10" ht="17.25" thickBot="1" x14ac:dyDescent="0.35">
      <c r="A949" s="13" t="s">
        <v>1</v>
      </c>
      <c r="B949" s="10"/>
      <c r="C949" s="10"/>
      <c r="D949" s="142">
        <f>SUM(D944:D948)</f>
        <v>116389001.62</v>
      </c>
      <c r="E949" s="46"/>
      <c r="F949" s="10"/>
      <c r="G949" s="29">
        <f>SUM(G944:G948)</f>
        <v>66230114.159999996</v>
      </c>
      <c r="H949" s="110"/>
    </row>
    <row r="950" spans="1:10" ht="15.75" thickTop="1" x14ac:dyDescent="0.3"/>
    <row r="978" spans="1:8" ht="16.5" x14ac:dyDescent="0.3">
      <c r="A978" s="143" t="s">
        <v>96</v>
      </c>
      <c r="B978" s="143"/>
      <c r="C978" s="143"/>
      <c r="D978" s="143"/>
      <c r="E978" s="143"/>
      <c r="F978" s="143"/>
      <c r="G978" s="10"/>
    </row>
    <row r="979" spans="1:8" ht="16.5" x14ac:dyDescent="0.3">
      <c r="A979" s="144" t="s">
        <v>70</v>
      </c>
      <c r="B979" s="144"/>
      <c r="C979" s="144"/>
      <c r="D979" s="144"/>
      <c r="E979" s="144"/>
      <c r="F979" s="144"/>
      <c r="G979" s="10"/>
    </row>
    <row r="980" spans="1:8" ht="16.5" x14ac:dyDescent="0.3">
      <c r="A980" s="144" t="s">
        <v>232</v>
      </c>
      <c r="B980" s="144"/>
      <c r="C980" s="144"/>
      <c r="D980" s="144"/>
      <c r="E980" s="144"/>
      <c r="F980" s="144"/>
      <c r="G980" s="10"/>
    </row>
    <row r="981" spans="1:8" ht="16.5" x14ac:dyDescent="0.3">
      <c r="A981" s="144" t="s">
        <v>60</v>
      </c>
      <c r="B981" s="144"/>
      <c r="C981" s="144"/>
      <c r="D981" s="144"/>
      <c r="E981" s="144"/>
      <c r="F981" s="144"/>
      <c r="G981" s="10"/>
    </row>
    <row r="982" spans="1:8" ht="16.5" x14ac:dyDescent="0.3">
      <c r="A982" s="95"/>
      <c r="B982" s="95"/>
      <c r="C982" s="95"/>
      <c r="D982" s="95"/>
      <c r="E982" s="95"/>
      <c r="F982" s="95"/>
      <c r="G982" s="10"/>
    </row>
    <row r="983" spans="1:8" ht="16.5" x14ac:dyDescent="0.3">
      <c r="A983" s="26" t="s">
        <v>61</v>
      </c>
      <c r="B983" s="12"/>
      <c r="C983" s="12"/>
      <c r="D983" s="12"/>
      <c r="E983" s="10"/>
      <c r="F983" s="10"/>
      <c r="G983" s="10"/>
    </row>
    <row r="984" spans="1:8" ht="16.5" x14ac:dyDescent="0.3">
      <c r="A984" s="26"/>
      <c r="B984" s="12"/>
      <c r="C984" s="12"/>
      <c r="D984" s="12"/>
      <c r="E984" s="10"/>
      <c r="F984" s="10"/>
      <c r="G984" s="10"/>
    </row>
    <row r="985" spans="1:8" ht="15" customHeight="1" x14ac:dyDescent="0.3">
      <c r="A985" s="146" t="s">
        <v>268</v>
      </c>
      <c r="B985" s="146"/>
      <c r="C985" s="146"/>
      <c r="D985" s="146"/>
      <c r="E985" s="146"/>
      <c r="F985" s="146"/>
      <c r="G985" s="146"/>
    </row>
    <row r="986" spans="1:8" ht="15" customHeight="1" x14ac:dyDescent="0.3">
      <c r="A986" s="146"/>
      <c r="B986" s="146"/>
      <c r="C986" s="146"/>
      <c r="D986" s="146"/>
      <c r="E986" s="146"/>
      <c r="F986" s="146"/>
      <c r="G986" s="146"/>
    </row>
    <row r="987" spans="1:8" ht="78.75" customHeight="1" x14ac:dyDescent="0.3">
      <c r="A987" s="146"/>
      <c r="B987" s="146"/>
      <c r="C987" s="146"/>
      <c r="D987" s="146"/>
      <c r="E987" s="146"/>
      <c r="F987" s="146"/>
      <c r="G987" s="146"/>
    </row>
    <row r="988" spans="1:8" ht="16.5" x14ac:dyDescent="0.3">
      <c r="A988" s="10"/>
      <c r="B988" s="10"/>
      <c r="C988" s="10"/>
      <c r="D988" s="10"/>
      <c r="E988" s="46"/>
      <c r="F988" s="10"/>
      <c r="G988" s="10"/>
    </row>
    <row r="989" spans="1:8" ht="16.5" x14ac:dyDescent="0.3">
      <c r="A989" s="13" t="s">
        <v>127</v>
      </c>
      <c r="B989" s="10"/>
      <c r="C989" s="10"/>
      <c r="D989" s="50">
        <v>2022</v>
      </c>
      <c r="E989" s="65"/>
      <c r="F989" s="66"/>
      <c r="G989" s="50">
        <v>2021</v>
      </c>
    </row>
    <row r="990" spans="1:8" ht="16.5" x14ac:dyDescent="0.3">
      <c r="A990" s="14"/>
      <c r="B990" s="10"/>
      <c r="C990" s="10"/>
      <c r="D990" s="12"/>
      <c r="E990" s="46"/>
      <c r="F990" s="10"/>
      <c r="G990" s="12"/>
    </row>
    <row r="991" spans="1:8" ht="16.5" x14ac:dyDescent="0.3">
      <c r="A991" s="70" t="s">
        <v>155</v>
      </c>
      <c r="B991" s="10"/>
      <c r="C991" s="10"/>
      <c r="D991" s="15">
        <v>1744799.79</v>
      </c>
      <c r="E991" s="46"/>
      <c r="F991" s="10"/>
      <c r="G991" s="15">
        <v>1789144.3</v>
      </c>
      <c r="H991" s="45"/>
    </row>
    <row r="992" spans="1:8" ht="16.5" x14ac:dyDescent="0.3">
      <c r="A992" s="70" t="s">
        <v>110</v>
      </c>
      <c r="B992" s="10"/>
      <c r="C992" s="10"/>
      <c r="D992" s="15">
        <v>19541931.559999999</v>
      </c>
      <c r="E992" s="46"/>
      <c r="F992" s="10"/>
      <c r="G992" s="15">
        <v>13330235.16</v>
      </c>
      <c r="H992" s="45"/>
    </row>
    <row r="993" spans="1:8" ht="16.5" x14ac:dyDescent="0.3">
      <c r="A993" s="70" t="s">
        <v>55</v>
      </c>
      <c r="B993" s="10"/>
      <c r="C993" s="10"/>
      <c r="D993" s="15">
        <v>748980.63</v>
      </c>
      <c r="E993" s="46"/>
      <c r="F993" s="10"/>
      <c r="G993" s="15">
        <v>699077.46</v>
      </c>
      <c r="H993" s="45"/>
    </row>
    <row r="994" spans="1:8" ht="16.5" x14ac:dyDescent="0.3">
      <c r="A994" s="70" t="s">
        <v>156</v>
      </c>
      <c r="B994" s="10"/>
      <c r="C994" s="10"/>
      <c r="D994" s="15">
        <v>2089104.73</v>
      </c>
      <c r="E994" s="46"/>
      <c r="F994" s="10"/>
      <c r="G994" s="15">
        <v>3272077.46</v>
      </c>
      <c r="H994" s="45"/>
    </row>
    <row r="995" spans="1:8" ht="16.5" x14ac:dyDescent="0.3">
      <c r="A995" s="70" t="s">
        <v>157</v>
      </c>
      <c r="B995" s="10"/>
      <c r="C995" s="10"/>
      <c r="D995" s="15">
        <v>1100203.72</v>
      </c>
      <c r="E995" s="46"/>
      <c r="F995" s="10"/>
      <c r="G995" s="15">
        <v>5778422.1500000004</v>
      </c>
      <c r="H995" s="45"/>
    </row>
    <row r="996" spans="1:8" ht="16.5" x14ac:dyDescent="0.3">
      <c r="A996" s="70" t="s">
        <v>158</v>
      </c>
      <c r="B996" s="10"/>
      <c r="C996" s="10"/>
      <c r="D996" s="15">
        <v>19183993.149999999</v>
      </c>
      <c r="E996" s="46"/>
      <c r="F996" s="10"/>
      <c r="G996" s="15">
        <v>20421647.190000001</v>
      </c>
      <c r="H996" s="45"/>
    </row>
    <row r="997" spans="1:8" ht="16.5" x14ac:dyDescent="0.3">
      <c r="A997" s="70" t="s">
        <v>159</v>
      </c>
      <c r="B997" s="10"/>
      <c r="C997" s="10"/>
      <c r="D997" s="19">
        <v>9772875.5800000001</v>
      </c>
      <c r="E997" s="46"/>
      <c r="F997" s="10"/>
      <c r="G997" s="19">
        <v>25957304.050000001</v>
      </c>
      <c r="H997" s="45"/>
    </row>
    <row r="998" spans="1:8" ht="17.25" thickBot="1" x14ac:dyDescent="0.35">
      <c r="A998" s="71" t="s">
        <v>1</v>
      </c>
      <c r="B998" s="10"/>
      <c r="C998" s="10"/>
      <c r="D998" s="67">
        <f>D991+D992+D993+D994+E4340+D996+D997+D995</f>
        <v>54181889.159999996</v>
      </c>
      <c r="E998" s="46"/>
      <c r="F998" s="10"/>
      <c r="G998" s="67">
        <f>G991+G992+G993+G994+H4340+G996+G997+G995</f>
        <v>71247907.770000011</v>
      </c>
      <c r="H998" s="45"/>
    </row>
    <row r="999" spans="1:8" ht="17.25" thickTop="1" x14ac:dyDescent="0.3">
      <c r="A999" s="10"/>
      <c r="B999" s="10"/>
      <c r="C999" s="10"/>
      <c r="D999" s="10"/>
      <c r="E999" s="46"/>
      <c r="F999" s="10"/>
      <c r="G999" s="10"/>
    </row>
    <row r="1029" spans="1:7" ht="16.5" x14ac:dyDescent="0.3">
      <c r="A1029" s="143" t="s">
        <v>97</v>
      </c>
      <c r="B1029" s="143"/>
      <c r="C1029" s="143"/>
      <c r="D1029" s="143"/>
      <c r="E1029" s="46"/>
      <c r="F1029" s="10"/>
      <c r="G1029" s="10"/>
    </row>
    <row r="1030" spans="1:7" ht="16.5" x14ac:dyDescent="0.3">
      <c r="A1030" s="144" t="s">
        <v>98</v>
      </c>
      <c r="B1030" s="144"/>
      <c r="C1030" s="144"/>
      <c r="D1030" s="144"/>
      <c r="E1030" s="46"/>
      <c r="F1030" s="10"/>
      <c r="G1030" s="10"/>
    </row>
    <row r="1031" spans="1:7" ht="16.5" x14ac:dyDescent="0.3">
      <c r="A1031" s="144" t="s">
        <v>232</v>
      </c>
      <c r="B1031" s="144"/>
      <c r="C1031" s="144"/>
      <c r="D1031" s="144"/>
      <c r="E1031" s="46"/>
      <c r="F1031" s="10"/>
      <c r="G1031" s="10"/>
    </row>
    <row r="1032" spans="1:7" ht="16.5" x14ac:dyDescent="0.3">
      <c r="A1032" s="144" t="s">
        <v>60</v>
      </c>
      <c r="B1032" s="144"/>
      <c r="C1032" s="144"/>
      <c r="D1032" s="144"/>
      <c r="E1032" s="46"/>
      <c r="F1032" s="10"/>
      <c r="G1032" s="10"/>
    </row>
    <row r="1033" spans="1:7" ht="16.5" x14ac:dyDescent="0.3">
      <c r="A1033" s="95"/>
      <c r="B1033" s="95"/>
      <c r="C1033" s="95"/>
      <c r="D1033" s="95"/>
      <c r="E1033" s="46"/>
      <c r="F1033" s="10"/>
      <c r="G1033" s="10"/>
    </row>
    <row r="1034" spans="1:7" ht="16.5" x14ac:dyDescent="0.3">
      <c r="A1034" s="26" t="s">
        <v>101</v>
      </c>
      <c r="B1034" s="12"/>
      <c r="C1034" s="12"/>
      <c r="D1034" s="10"/>
      <c r="E1034" s="46"/>
      <c r="F1034" s="10"/>
      <c r="G1034" s="10"/>
    </row>
    <row r="1035" spans="1:7" ht="16.5" x14ac:dyDescent="0.3">
      <c r="A1035" s="10"/>
      <c r="B1035" s="10"/>
      <c r="C1035" s="10"/>
      <c r="D1035" s="10"/>
      <c r="E1035" s="46"/>
      <c r="F1035" s="10"/>
      <c r="G1035" s="10"/>
    </row>
    <row r="1036" spans="1:7" ht="16.5" x14ac:dyDescent="0.3">
      <c r="A1036" s="13" t="s">
        <v>127</v>
      </c>
      <c r="B1036" s="10"/>
      <c r="C1036" s="10"/>
      <c r="D1036" s="50">
        <v>2022</v>
      </c>
      <c r="E1036" s="46"/>
      <c r="F1036" s="10"/>
      <c r="G1036" s="50">
        <v>2021</v>
      </c>
    </row>
    <row r="1037" spans="1:7" ht="16.5" x14ac:dyDescent="0.3">
      <c r="A1037" s="13"/>
      <c r="B1037" s="10"/>
      <c r="C1037" s="10"/>
      <c r="D1037" s="94"/>
      <c r="E1037" s="46"/>
      <c r="F1037" s="10"/>
      <c r="G1037" s="94"/>
    </row>
    <row r="1038" spans="1:7" ht="16.5" x14ac:dyDescent="0.3">
      <c r="A1038" s="13" t="s">
        <v>193</v>
      </c>
      <c r="B1038" s="10"/>
      <c r="C1038" s="10"/>
      <c r="D1038" s="94"/>
      <c r="E1038" s="46"/>
      <c r="F1038" s="10"/>
      <c r="G1038" s="94"/>
    </row>
    <row r="1039" spans="1:7" ht="16.5" x14ac:dyDescent="0.3">
      <c r="A1039" s="14" t="s">
        <v>172</v>
      </c>
      <c r="B1039" s="10"/>
      <c r="C1039" s="10"/>
      <c r="D1039" s="69">
        <v>3004100.4</v>
      </c>
      <c r="E1039" s="46"/>
      <c r="F1039" s="10"/>
      <c r="G1039" s="69">
        <v>3004100.4</v>
      </c>
    </row>
    <row r="1040" spans="1:7" ht="16.5" x14ac:dyDescent="0.3">
      <c r="A1040" s="14" t="s">
        <v>186</v>
      </c>
      <c r="B1040" s="10"/>
      <c r="C1040" s="10"/>
      <c r="D1040" s="69">
        <v>3072596.65</v>
      </c>
      <c r="E1040" s="46"/>
      <c r="F1040" s="10"/>
      <c r="G1040" s="69">
        <v>2359474.7400000002</v>
      </c>
    </row>
    <row r="1041" spans="1:7" ht="16.5" x14ac:dyDescent="0.3">
      <c r="A1041" s="14" t="s">
        <v>187</v>
      </c>
      <c r="B1041" s="10"/>
      <c r="C1041" s="10"/>
      <c r="D1041" s="69">
        <v>269360.82</v>
      </c>
      <c r="E1041" s="46"/>
      <c r="F1041" s="10"/>
      <c r="G1041" s="69">
        <v>213549.94</v>
      </c>
    </row>
    <row r="1042" spans="1:7" ht="16.5" x14ac:dyDescent="0.3">
      <c r="A1042" s="14" t="s">
        <v>188</v>
      </c>
      <c r="B1042" s="10"/>
      <c r="C1042" s="10"/>
      <c r="D1042" s="69">
        <v>3091.56</v>
      </c>
      <c r="E1042" s="46"/>
      <c r="F1042" s="10"/>
      <c r="G1042" s="69">
        <v>4840.6499999999996</v>
      </c>
    </row>
    <row r="1043" spans="1:7" ht="16.5" x14ac:dyDescent="0.3">
      <c r="A1043" s="14" t="s">
        <v>173</v>
      </c>
      <c r="B1043" s="10"/>
      <c r="C1043" s="10"/>
      <c r="D1043" s="69">
        <v>2293519.35</v>
      </c>
      <c r="E1043" s="46"/>
      <c r="F1043" s="10"/>
      <c r="G1043" s="69">
        <v>2231866.59</v>
      </c>
    </row>
    <row r="1044" spans="1:7" ht="16.5" x14ac:dyDescent="0.3">
      <c r="A1044" s="14" t="s">
        <v>174</v>
      </c>
      <c r="B1044" s="10"/>
      <c r="C1044" s="10"/>
      <c r="D1044" s="69">
        <v>10939336.43</v>
      </c>
      <c r="E1044" s="46"/>
      <c r="F1044" s="10"/>
      <c r="G1044" s="69">
        <v>11377151.66</v>
      </c>
    </row>
    <row r="1045" spans="1:7" ht="16.5" x14ac:dyDescent="0.3">
      <c r="A1045" s="14" t="s">
        <v>189</v>
      </c>
      <c r="B1045" s="10"/>
      <c r="C1045" s="10"/>
      <c r="D1045" s="69">
        <v>163033.28</v>
      </c>
      <c r="E1045" s="46"/>
      <c r="F1045" s="10"/>
      <c r="G1045" s="69"/>
    </row>
    <row r="1046" spans="1:7" ht="16.5" x14ac:dyDescent="0.3">
      <c r="A1046" s="14" t="s">
        <v>190</v>
      </c>
      <c r="B1046" s="10"/>
      <c r="C1046" s="10"/>
      <c r="D1046" s="69">
        <v>18585.64</v>
      </c>
      <c r="E1046" s="46"/>
      <c r="F1046" s="10"/>
      <c r="G1046" s="69">
        <v>167336.51</v>
      </c>
    </row>
    <row r="1047" spans="1:7" ht="16.5" x14ac:dyDescent="0.3">
      <c r="A1047" s="14" t="s">
        <v>191</v>
      </c>
      <c r="B1047" s="10"/>
      <c r="C1047" s="10"/>
      <c r="D1047" s="69">
        <v>1576019.99</v>
      </c>
      <c r="E1047" s="46"/>
      <c r="F1047" s="10"/>
      <c r="G1047" s="69">
        <v>1801491</v>
      </c>
    </row>
    <row r="1048" spans="1:7" ht="16.5" x14ac:dyDescent="0.3">
      <c r="A1048" s="13" t="s">
        <v>211</v>
      </c>
      <c r="B1048" s="10"/>
      <c r="C1048" s="10"/>
      <c r="D1048" s="88">
        <f>SUM(D1039:D1047)</f>
        <v>21339644.120000001</v>
      </c>
      <c r="E1048" s="46"/>
      <c r="F1048" s="10"/>
      <c r="G1048" s="88">
        <f>SUM(G1039:G1047)</f>
        <v>21159811.490000002</v>
      </c>
    </row>
    <row r="1049" spans="1:7" ht="16.5" x14ac:dyDescent="0.3">
      <c r="A1049" s="13" t="s">
        <v>212</v>
      </c>
      <c r="B1049" s="10"/>
      <c r="C1049" s="10"/>
      <c r="D1049" s="10"/>
      <c r="E1049" s="46"/>
      <c r="F1049" s="10"/>
      <c r="G1049" s="10"/>
    </row>
    <row r="1050" spans="1:7" ht="16.5" x14ac:dyDescent="0.3">
      <c r="A1050" s="14" t="s">
        <v>213</v>
      </c>
      <c r="B1050" s="10"/>
      <c r="C1050" s="10"/>
      <c r="D1050" s="69"/>
      <c r="E1050" s="46"/>
      <c r="F1050" s="10"/>
      <c r="G1050" s="89">
        <v>463058.04</v>
      </c>
    </row>
    <row r="1051" spans="1:7" ht="17.25" thickBot="1" x14ac:dyDescent="0.35">
      <c r="A1051" s="13" t="s">
        <v>214</v>
      </c>
      <c r="B1051" s="10"/>
      <c r="C1051" s="10"/>
      <c r="D1051" s="90">
        <f>+D1048+D1050</f>
        <v>21339644.120000001</v>
      </c>
      <c r="E1051" s="46"/>
      <c r="F1051" s="10"/>
      <c r="G1051" s="90">
        <f>+G1048+G1050</f>
        <v>21622869.530000001</v>
      </c>
    </row>
    <row r="1052" spans="1:7" ht="17.25" thickTop="1" x14ac:dyDescent="0.3">
      <c r="A1052" s="10"/>
      <c r="B1052" s="10"/>
      <c r="C1052" s="10"/>
      <c r="D1052" s="10"/>
      <c r="E1052" s="46"/>
      <c r="F1052" s="10"/>
      <c r="G1052" s="10"/>
    </row>
    <row r="1084" spans="1:7" ht="18.75" x14ac:dyDescent="0.3">
      <c r="A1084" s="143" t="s">
        <v>114</v>
      </c>
      <c r="B1084" s="143"/>
      <c r="C1084" s="143"/>
      <c r="D1084" s="143"/>
      <c r="E1084" s="72"/>
      <c r="F1084" s="24"/>
      <c r="G1084" s="24"/>
    </row>
    <row r="1085" spans="1:7" ht="18.75" x14ac:dyDescent="0.3">
      <c r="A1085" s="144" t="s">
        <v>72</v>
      </c>
      <c r="B1085" s="144"/>
      <c r="C1085" s="144"/>
      <c r="D1085" s="144"/>
      <c r="E1085" s="72"/>
      <c r="F1085" s="24"/>
      <c r="G1085" s="24"/>
    </row>
    <row r="1086" spans="1:7" ht="18.75" x14ac:dyDescent="0.3">
      <c r="A1086" s="144" t="s">
        <v>232</v>
      </c>
      <c r="B1086" s="144"/>
      <c r="C1086" s="144"/>
      <c r="D1086" s="144"/>
      <c r="E1086" s="72"/>
      <c r="F1086" s="24"/>
      <c r="G1086" s="24"/>
    </row>
    <row r="1087" spans="1:7" ht="18.75" x14ac:dyDescent="0.3">
      <c r="A1087" s="144" t="s">
        <v>60</v>
      </c>
      <c r="B1087" s="144"/>
      <c r="C1087" s="144"/>
      <c r="D1087" s="144"/>
      <c r="E1087" s="72"/>
      <c r="F1087" s="24"/>
      <c r="G1087" s="24"/>
    </row>
    <row r="1088" spans="1:7" ht="18.75" x14ac:dyDescent="0.3">
      <c r="A1088" s="26" t="s">
        <v>218</v>
      </c>
      <c r="B1088" s="37"/>
      <c r="C1088" s="24"/>
      <c r="D1088" s="24"/>
      <c r="E1088" s="72"/>
      <c r="F1088" s="24"/>
      <c r="G1088" s="24"/>
    </row>
    <row r="1089" spans="1:8" ht="18.75" x14ac:dyDescent="0.3">
      <c r="A1089" s="38"/>
      <c r="B1089" s="37"/>
      <c r="C1089" s="24"/>
      <c r="D1089" s="24"/>
      <c r="E1089" s="72"/>
      <c r="F1089" s="24"/>
      <c r="G1089" s="24"/>
    </row>
    <row r="1090" spans="1:8" ht="15" customHeight="1" x14ac:dyDescent="0.3">
      <c r="A1090" s="149" t="s">
        <v>269</v>
      </c>
      <c r="B1090" s="149"/>
      <c r="C1090" s="149"/>
      <c r="D1090" s="149"/>
      <c r="E1090" s="149"/>
      <c r="F1090" s="149"/>
      <c r="G1090" s="149"/>
    </row>
    <row r="1091" spans="1:8" ht="15" customHeight="1" x14ac:dyDescent="0.3">
      <c r="A1091" s="149"/>
      <c r="B1091" s="149"/>
      <c r="C1091" s="149"/>
      <c r="D1091" s="149"/>
      <c r="E1091" s="149"/>
      <c r="F1091" s="149"/>
      <c r="G1091" s="149"/>
    </row>
    <row r="1092" spans="1:8" ht="15" customHeight="1" x14ac:dyDescent="0.3">
      <c r="A1092" s="149"/>
      <c r="B1092" s="149"/>
      <c r="C1092" s="149"/>
      <c r="D1092" s="149"/>
      <c r="E1092" s="149"/>
      <c r="F1092" s="149"/>
      <c r="G1092" s="149"/>
    </row>
    <row r="1093" spans="1:8" ht="126.75" customHeight="1" x14ac:dyDescent="0.3">
      <c r="A1093" s="149"/>
      <c r="B1093" s="149"/>
      <c r="C1093" s="149"/>
      <c r="D1093" s="149"/>
      <c r="E1093" s="149"/>
      <c r="F1093" s="149"/>
      <c r="G1093" s="149"/>
    </row>
    <row r="1094" spans="1:8" ht="18.75" x14ac:dyDescent="0.3">
      <c r="A1094" s="24"/>
      <c r="B1094" s="24"/>
      <c r="C1094" s="24"/>
      <c r="D1094" s="24"/>
      <c r="E1094" s="72"/>
      <c r="F1094" s="24"/>
      <c r="G1094" s="24"/>
    </row>
    <row r="1095" spans="1:8" ht="18.75" x14ac:dyDescent="0.3">
      <c r="A1095" s="24"/>
      <c r="B1095" s="24"/>
      <c r="C1095" s="24"/>
      <c r="D1095" s="24"/>
      <c r="E1095" s="72"/>
      <c r="F1095" s="24"/>
      <c r="G1095" s="24"/>
    </row>
    <row r="1096" spans="1:8" ht="18.75" x14ac:dyDescent="0.3">
      <c r="A1096" s="73" t="s">
        <v>128</v>
      </c>
      <c r="B1096" s="24"/>
      <c r="C1096" s="24"/>
      <c r="D1096" s="44">
        <v>2022</v>
      </c>
      <c r="E1096" s="72"/>
      <c r="F1096" s="24"/>
      <c r="G1096" s="44">
        <v>2021</v>
      </c>
    </row>
    <row r="1097" spans="1:8" ht="18.75" x14ac:dyDescent="0.3">
      <c r="A1097" s="73"/>
      <c r="B1097" s="24"/>
      <c r="C1097" s="24"/>
      <c r="D1097" s="74"/>
      <c r="E1097" s="72"/>
      <c r="F1097" s="24"/>
      <c r="G1097" s="37"/>
    </row>
    <row r="1098" spans="1:8" ht="18.75" x14ac:dyDescent="0.3">
      <c r="A1098" s="75" t="s">
        <v>160</v>
      </c>
      <c r="B1098" s="24"/>
      <c r="C1098" s="24"/>
      <c r="D1098" s="76">
        <v>6861688.0700000003</v>
      </c>
      <c r="E1098" s="72"/>
      <c r="F1098" s="24"/>
      <c r="G1098" s="77">
        <v>8432572.7300000004</v>
      </c>
      <c r="H1098" s="45"/>
    </row>
    <row r="1099" spans="1:8" ht="18.75" x14ac:dyDescent="0.3">
      <c r="A1099" s="75" t="s">
        <v>161</v>
      </c>
      <c r="B1099" s="24"/>
      <c r="C1099" s="24"/>
      <c r="D1099" s="76">
        <v>15719913.82</v>
      </c>
      <c r="E1099" s="72"/>
      <c r="F1099" s="24"/>
      <c r="G1099" s="77">
        <v>11058703.109999999</v>
      </c>
      <c r="H1099" s="45"/>
    </row>
    <row r="1100" spans="1:8" ht="18.75" x14ac:dyDescent="0.3">
      <c r="A1100" s="75" t="s">
        <v>162</v>
      </c>
      <c r="B1100" s="24"/>
      <c r="C1100" s="24"/>
      <c r="D1100" s="76">
        <v>934493.3</v>
      </c>
      <c r="E1100" s="72"/>
      <c r="F1100" s="24"/>
      <c r="G1100" s="77">
        <v>5561510.0999999996</v>
      </c>
      <c r="H1100" s="45"/>
    </row>
    <row r="1101" spans="1:8" ht="18.75" x14ac:dyDescent="0.3">
      <c r="A1101" s="75" t="s">
        <v>163</v>
      </c>
      <c r="B1101" s="24"/>
      <c r="C1101" s="24"/>
      <c r="D1101" s="76">
        <v>3020300</v>
      </c>
      <c r="E1101" s="72"/>
      <c r="F1101" s="24"/>
      <c r="G1101" s="77">
        <v>2834220.97</v>
      </c>
      <c r="H1101" s="45"/>
    </row>
    <row r="1102" spans="1:8" ht="18.75" x14ac:dyDescent="0.3">
      <c r="A1102" s="75" t="s">
        <v>51</v>
      </c>
      <c r="B1102" s="24"/>
      <c r="C1102" s="24"/>
      <c r="D1102" s="76">
        <v>795114.48</v>
      </c>
      <c r="E1102" s="72"/>
      <c r="F1102" s="24"/>
      <c r="G1102" s="77">
        <v>585976.64</v>
      </c>
      <c r="H1102" s="45"/>
    </row>
    <row r="1103" spans="1:8" ht="18.75" x14ac:dyDescent="0.3">
      <c r="A1103" s="75" t="s">
        <v>52</v>
      </c>
      <c r="B1103" s="24"/>
      <c r="C1103" s="24"/>
      <c r="D1103" s="76">
        <v>7283562.25</v>
      </c>
      <c r="E1103" s="72"/>
      <c r="F1103" s="24"/>
      <c r="G1103" s="77">
        <v>4713694.53</v>
      </c>
      <c r="H1103" s="45"/>
    </row>
    <row r="1104" spans="1:8" ht="18.75" x14ac:dyDescent="0.3">
      <c r="A1104" s="75" t="s">
        <v>53</v>
      </c>
      <c r="B1104" s="24"/>
      <c r="C1104" s="24"/>
      <c r="D1104" s="76">
        <v>1232045.06</v>
      </c>
      <c r="E1104" s="72"/>
      <c r="F1104" s="24"/>
      <c r="G1104" s="77">
        <v>963600.37</v>
      </c>
      <c r="H1104" s="45"/>
    </row>
    <row r="1105" spans="1:8" ht="18.75" x14ac:dyDescent="0.3">
      <c r="A1105" s="75" t="s">
        <v>164</v>
      </c>
      <c r="B1105" s="24"/>
      <c r="C1105" s="24"/>
      <c r="D1105" s="76">
        <v>9265874.3100000005</v>
      </c>
      <c r="E1105" s="72"/>
      <c r="F1105" s="24"/>
      <c r="G1105" s="77">
        <v>3106783.77</v>
      </c>
      <c r="H1105" s="45"/>
    </row>
    <row r="1106" spans="1:8" ht="18.75" x14ac:dyDescent="0.3">
      <c r="A1106" s="75" t="s">
        <v>54</v>
      </c>
      <c r="B1106" s="24"/>
      <c r="C1106" s="24"/>
      <c r="D1106" s="76">
        <f>43422147.43-225111.65-476550.92</f>
        <v>42720484.859999999</v>
      </c>
      <c r="E1106" s="72"/>
      <c r="F1106" s="24"/>
      <c r="G1106" s="77">
        <v>48236740.420000002</v>
      </c>
      <c r="H1106" s="45"/>
    </row>
    <row r="1107" spans="1:8" ht="18.75" x14ac:dyDescent="0.3">
      <c r="A1107" s="75" t="s">
        <v>126</v>
      </c>
      <c r="B1107" s="24"/>
      <c r="C1107" s="24"/>
      <c r="D1107" s="76">
        <v>3116543.88</v>
      </c>
      <c r="E1107" s="72"/>
      <c r="F1107" s="24"/>
      <c r="G1107" s="77"/>
      <c r="H1107" s="45"/>
    </row>
    <row r="1108" spans="1:8" ht="18.75" x14ac:dyDescent="0.3">
      <c r="A1108" s="75" t="s">
        <v>77</v>
      </c>
      <c r="B1108" s="24"/>
      <c r="C1108" s="24"/>
      <c r="D1108" s="78">
        <v>44077001</v>
      </c>
      <c r="E1108" s="72"/>
      <c r="F1108" s="24"/>
      <c r="G1108" s="79">
        <v>34342155.590000004</v>
      </c>
      <c r="H1108" s="45"/>
    </row>
    <row r="1109" spans="1:8" ht="18.75" x14ac:dyDescent="0.3">
      <c r="A1109" s="75" t="s">
        <v>165</v>
      </c>
      <c r="B1109" s="24"/>
      <c r="C1109" s="24"/>
      <c r="D1109" s="78">
        <v>3788858.77</v>
      </c>
      <c r="E1109" s="72"/>
      <c r="F1109" s="24"/>
      <c r="G1109" s="79"/>
      <c r="H1109" s="45"/>
    </row>
    <row r="1110" spans="1:8" ht="18.75" x14ac:dyDescent="0.3">
      <c r="A1110" s="75" t="s">
        <v>175</v>
      </c>
      <c r="B1110" s="24"/>
      <c r="C1110" s="24"/>
      <c r="D1110" s="80">
        <v>196272.78</v>
      </c>
      <c r="E1110" s="72"/>
      <c r="F1110" s="24"/>
      <c r="G1110" s="80">
        <v>855603.61</v>
      </c>
      <c r="H1110" s="45"/>
    </row>
    <row r="1111" spans="1:8" ht="18.75" x14ac:dyDescent="0.3">
      <c r="A1111" s="113" t="s">
        <v>215</v>
      </c>
      <c r="B1111" s="114"/>
      <c r="C1111" s="114"/>
      <c r="D1111" s="115">
        <v>233050</v>
      </c>
      <c r="E1111" s="72"/>
      <c r="F1111" s="24"/>
      <c r="G1111" s="80"/>
      <c r="H1111" s="45"/>
    </row>
    <row r="1112" spans="1:8" ht="18.75" x14ac:dyDescent="0.3">
      <c r="A1112" s="75" t="s">
        <v>166</v>
      </c>
      <c r="B1112" s="24"/>
      <c r="C1112" s="24"/>
      <c r="D1112" s="80">
        <f>9908408.17</f>
        <v>9908408.1699999999</v>
      </c>
      <c r="E1112" s="72"/>
      <c r="F1112" s="24"/>
      <c r="G1112" s="80"/>
      <c r="H1112" s="45"/>
    </row>
    <row r="1113" spans="1:8" ht="18.75" x14ac:dyDescent="0.3">
      <c r="A1113" s="75" t="s">
        <v>240</v>
      </c>
      <c r="B1113" s="24"/>
      <c r="C1113" s="24"/>
      <c r="D1113" s="81"/>
      <c r="E1113" s="72"/>
      <c r="F1113" s="24"/>
      <c r="G1113" s="82">
        <v>11335753.949999999</v>
      </c>
      <c r="H1113" s="45"/>
    </row>
    <row r="1114" spans="1:8" ht="19.5" thickBot="1" x14ac:dyDescent="0.35">
      <c r="A1114" s="73" t="s">
        <v>1</v>
      </c>
      <c r="B1114" s="24"/>
      <c r="C1114" s="24"/>
      <c r="D1114" s="83">
        <f>SUM(D1098:D1113)</f>
        <v>149153610.75</v>
      </c>
      <c r="E1114" s="72"/>
      <c r="F1114" s="24"/>
      <c r="G1114" s="83">
        <f>SUM(G1098:G1113)</f>
        <v>132027315.79000001</v>
      </c>
      <c r="H1114" s="45"/>
    </row>
    <row r="1115" spans="1:8" ht="15.75" thickTop="1" x14ac:dyDescent="0.3"/>
    <row r="1123" spans="1:7" ht="16.5" x14ac:dyDescent="0.3">
      <c r="A1123" s="12"/>
      <c r="B1123" s="12"/>
      <c r="C1123" s="10"/>
      <c r="D1123" s="10"/>
      <c r="E1123" s="10"/>
    </row>
    <row r="1124" spans="1:7" ht="16.5" x14ac:dyDescent="0.3">
      <c r="A1124" s="12"/>
      <c r="B1124" s="12"/>
      <c r="C1124" s="10"/>
      <c r="D1124" s="10"/>
      <c r="E1124" s="10"/>
    </row>
    <row r="1125" spans="1:7" ht="16.5" x14ac:dyDescent="0.3">
      <c r="A1125" s="12"/>
      <c r="B1125" s="12"/>
      <c r="C1125" s="10"/>
      <c r="D1125" s="10"/>
      <c r="E1125" s="10"/>
    </row>
    <row r="1126" spans="1:7" ht="16.5" x14ac:dyDescent="0.3">
      <c r="A1126" s="143" t="s">
        <v>216</v>
      </c>
      <c r="B1126" s="143"/>
      <c r="C1126" s="143"/>
      <c r="D1126" s="143"/>
      <c r="E1126" s="10"/>
    </row>
    <row r="1127" spans="1:7" ht="16.5" x14ac:dyDescent="0.3">
      <c r="A1127" s="144" t="s">
        <v>217</v>
      </c>
      <c r="B1127" s="144"/>
      <c r="C1127" s="144"/>
      <c r="D1127" s="144"/>
      <c r="E1127" s="10"/>
    </row>
    <row r="1128" spans="1:7" ht="16.5" x14ac:dyDescent="0.3">
      <c r="A1128" s="144" t="s">
        <v>232</v>
      </c>
      <c r="B1128" s="144"/>
      <c r="C1128" s="144"/>
      <c r="D1128" s="144"/>
      <c r="E1128" s="10"/>
    </row>
    <row r="1129" spans="1:7" ht="16.5" x14ac:dyDescent="0.3">
      <c r="A1129" s="145" t="s">
        <v>60</v>
      </c>
      <c r="B1129" s="145"/>
      <c r="C1129" s="145"/>
      <c r="D1129" s="145"/>
      <c r="E1129" s="10"/>
    </row>
    <row r="1130" spans="1:7" ht="16.5" x14ac:dyDescent="0.3">
      <c r="A1130" s="26" t="s">
        <v>271</v>
      </c>
      <c r="B1130" s="12"/>
      <c r="C1130" s="10"/>
      <c r="D1130" s="10"/>
      <c r="E1130" s="10"/>
    </row>
    <row r="1131" spans="1:7" ht="16.5" x14ac:dyDescent="0.3">
      <c r="A1131" s="26"/>
      <c r="B1131" s="12"/>
      <c r="C1131" s="10"/>
      <c r="D1131" s="10"/>
      <c r="E1131" s="10"/>
    </row>
    <row r="1132" spans="1:7" ht="16.5" customHeight="1" x14ac:dyDescent="0.3">
      <c r="A1132" s="146" t="s">
        <v>263</v>
      </c>
      <c r="B1132" s="146"/>
      <c r="C1132" s="146"/>
      <c r="D1132" s="146"/>
      <c r="E1132" s="146"/>
      <c r="F1132" s="146"/>
      <c r="G1132" s="146"/>
    </row>
    <row r="1133" spans="1:7" ht="16.5" customHeight="1" x14ac:dyDescent="0.3">
      <c r="A1133" s="146"/>
      <c r="B1133" s="146"/>
      <c r="C1133" s="146"/>
      <c r="D1133" s="146"/>
      <c r="E1133" s="146"/>
      <c r="F1133" s="146"/>
      <c r="G1133" s="146"/>
    </row>
    <row r="1134" spans="1:7" ht="16.5" customHeight="1" x14ac:dyDescent="0.3">
      <c r="A1134" s="146"/>
      <c r="B1134" s="146"/>
      <c r="C1134" s="146"/>
      <c r="D1134" s="146"/>
      <c r="E1134" s="146"/>
      <c r="F1134" s="146"/>
      <c r="G1134" s="146"/>
    </row>
    <row r="1135" spans="1:7" ht="33.75" customHeight="1" x14ac:dyDescent="0.3">
      <c r="A1135" s="146"/>
      <c r="B1135" s="146"/>
      <c r="C1135" s="146"/>
      <c r="D1135" s="146"/>
      <c r="E1135" s="146"/>
      <c r="F1135" s="146"/>
      <c r="G1135" s="146"/>
    </row>
    <row r="1136" spans="1:7" ht="16.5" x14ac:dyDescent="0.3">
      <c r="A1136" s="26"/>
      <c r="B1136" s="12"/>
      <c r="C1136" s="10"/>
      <c r="D1136" s="10"/>
      <c r="E1136" s="10"/>
    </row>
    <row r="1137" spans="1:7" ht="16.5" x14ac:dyDescent="0.3">
      <c r="A1137" s="13" t="s">
        <v>127</v>
      </c>
      <c r="B1137" s="10"/>
      <c r="C1137" s="10"/>
      <c r="D1137" s="94">
        <v>2022</v>
      </c>
      <c r="E1137" s="27"/>
      <c r="F1137" s="94">
        <v>2021</v>
      </c>
      <c r="G1137" s="94">
        <v>2021</v>
      </c>
    </row>
    <row r="1138" spans="1:7" ht="16.5" x14ac:dyDescent="0.3">
      <c r="A1138" s="13"/>
      <c r="B1138" s="10"/>
      <c r="C1138" s="10"/>
      <c r="D1138" s="12"/>
      <c r="E1138" s="10"/>
      <c r="F1138" s="12"/>
      <c r="G1138" s="12"/>
    </row>
    <row r="1139" spans="1:7" ht="16.5" x14ac:dyDescent="0.3">
      <c r="A1139" s="14" t="s">
        <v>219</v>
      </c>
      <c r="B1139" s="10"/>
      <c r="C1139" s="10"/>
      <c r="D1139" s="15">
        <v>476550.92</v>
      </c>
      <c r="E1139" s="10"/>
      <c r="F1139" s="15"/>
      <c r="G1139" s="15">
        <v>0</v>
      </c>
    </row>
    <row r="1140" spans="1:7" ht="21" customHeight="1" x14ac:dyDescent="0.3">
      <c r="A1140" s="14" t="s">
        <v>220</v>
      </c>
      <c r="B1140" s="10"/>
      <c r="C1140" s="10"/>
      <c r="D1140" s="15">
        <v>225111.65</v>
      </c>
      <c r="E1140" s="10"/>
      <c r="F1140" s="15"/>
      <c r="G1140" s="15">
        <v>0</v>
      </c>
    </row>
    <row r="1141" spans="1:7" ht="17.25" thickBot="1" x14ac:dyDescent="0.35">
      <c r="A1141" s="13" t="s">
        <v>1</v>
      </c>
      <c r="B1141" s="10"/>
      <c r="C1141" s="10"/>
      <c r="D1141" s="67">
        <f>SUM(D1139:D1140)</f>
        <v>701662.57</v>
      </c>
      <c r="E1141" s="10"/>
      <c r="F1141" s="87"/>
      <c r="G1141" s="67">
        <v>0</v>
      </c>
    </row>
    <row r="1142" spans="1:7" ht="16.5" thickTop="1" x14ac:dyDescent="0.3">
      <c r="A1142" s="20"/>
      <c r="D1142" s="36"/>
      <c r="E1142" s="22"/>
      <c r="F1142" s="42"/>
    </row>
    <row r="1143" spans="1:7" ht="16.5" x14ac:dyDescent="0.3">
      <c r="A1143" s="10"/>
      <c r="B1143" s="10"/>
      <c r="C1143" s="10"/>
      <c r="D1143" s="10"/>
      <c r="E1143" s="10"/>
    </row>
    <row r="1144" spans="1:7" ht="16.5" x14ac:dyDescent="0.3">
      <c r="A1144" s="84"/>
      <c r="B1144" s="10"/>
      <c r="C1144" s="10"/>
      <c r="D1144" s="10"/>
      <c r="E1144" s="10"/>
    </row>
    <row r="1145" spans="1:7" ht="16.5" x14ac:dyDescent="0.3">
      <c r="A1145" s="10"/>
      <c r="B1145" s="10"/>
      <c r="C1145" s="10"/>
      <c r="D1145" s="10"/>
      <c r="E1145" s="10"/>
    </row>
    <row r="1146" spans="1:7" ht="16.5" x14ac:dyDescent="0.3">
      <c r="A1146" s="10"/>
      <c r="B1146" s="10"/>
      <c r="C1146" s="10"/>
      <c r="D1146" s="10"/>
      <c r="E1146" s="10"/>
    </row>
    <row r="1147" spans="1:7" ht="16.5" x14ac:dyDescent="0.3">
      <c r="A1147" s="10"/>
      <c r="B1147" s="10"/>
      <c r="C1147" s="10"/>
      <c r="D1147" s="10"/>
      <c r="E1147" s="10"/>
    </row>
    <row r="1148" spans="1:7" ht="16.5" x14ac:dyDescent="0.3">
      <c r="A1148" s="10"/>
      <c r="B1148" s="10"/>
      <c r="C1148" s="10"/>
      <c r="D1148" s="10"/>
      <c r="E1148" s="10"/>
    </row>
    <row r="1149" spans="1:7" ht="16.5" x14ac:dyDescent="0.3">
      <c r="A1149" s="10"/>
      <c r="B1149" s="10"/>
      <c r="C1149" s="10"/>
      <c r="D1149" s="10"/>
      <c r="E1149" s="10"/>
    </row>
    <row r="1150" spans="1:7" ht="16.5" x14ac:dyDescent="0.3">
      <c r="A1150" s="10"/>
      <c r="B1150" s="10"/>
      <c r="C1150" s="10"/>
      <c r="D1150" s="10"/>
      <c r="E1150" s="10"/>
    </row>
    <row r="1151" spans="1:7" ht="16.5" x14ac:dyDescent="0.3">
      <c r="A1151" s="10"/>
      <c r="B1151" s="10"/>
      <c r="C1151" s="10"/>
      <c r="D1151" s="10"/>
      <c r="E1151" s="10"/>
    </row>
  </sheetData>
  <mergeCells count="106">
    <mergeCell ref="A4:E4"/>
    <mergeCell ref="A5:E5"/>
    <mergeCell ref="A6:E6"/>
    <mergeCell ref="A10:G16"/>
    <mergeCell ref="A54:F54"/>
    <mergeCell ref="A55:F55"/>
    <mergeCell ref="A56:F56"/>
    <mergeCell ref="A60:G65"/>
    <mergeCell ref="A104:E104"/>
    <mergeCell ref="A105:E105"/>
    <mergeCell ref="A106:E106"/>
    <mergeCell ref="A109:G110"/>
    <mergeCell ref="A298:F298"/>
    <mergeCell ref="A193:F193"/>
    <mergeCell ref="A194:F194"/>
    <mergeCell ref="A197:G200"/>
    <mergeCell ref="A246:E246"/>
    <mergeCell ref="A143:F143"/>
    <mergeCell ref="A300:F300"/>
    <mergeCell ref="A305:G307"/>
    <mergeCell ref="A299:E299"/>
    <mergeCell ref="A248:E248"/>
    <mergeCell ref="A253:G256"/>
    <mergeCell ref="A259:G263"/>
    <mergeCell ref="A144:F144"/>
    <mergeCell ref="A145:F145"/>
    <mergeCell ref="A149:G150"/>
    <mergeCell ref="A192:F192"/>
    <mergeCell ref="A247:F247"/>
    <mergeCell ref="A345:E345"/>
    <mergeCell ref="A346:E346"/>
    <mergeCell ref="A347:E347"/>
    <mergeCell ref="A351:H355"/>
    <mergeCell ref="A358:H361"/>
    <mergeCell ref="A450:F450"/>
    <mergeCell ref="A451:F451"/>
    <mergeCell ref="A452:F452"/>
    <mergeCell ref="A457:G461"/>
    <mergeCell ref="A396:F396"/>
    <mergeCell ref="A397:F397"/>
    <mergeCell ref="A398:F398"/>
    <mergeCell ref="A404:G405"/>
    <mergeCell ref="A757:G762"/>
    <mergeCell ref="A804:F804"/>
    <mergeCell ref="A805:F805"/>
    <mergeCell ref="A698:F698"/>
    <mergeCell ref="A699:F699"/>
    <mergeCell ref="A700:F700"/>
    <mergeCell ref="A751:F751"/>
    <mergeCell ref="A752:F752"/>
    <mergeCell ref="A501:E501"/>
    <mergeCell ref="A502:E502"/>
    <mergeCell ref="A503:E503"/>
    <mergeCell ref="A753:F753"/>
    <mergeCell ref="A650:E650"/>
    <mergeCell ref="A651:E651"/>
    <mergeCell ref="A652:E652"/>
    <mergeCell ref="A656:G659"/>
    <mergeCell ref="A545:E545"/>
    <mergeCell ref="A546:E546"/>
    <mergeCell ref="A547:E547"/>
    <mergeCell ref="A594:E594"/>
    <mergeCell ref="A595:E595"/>
    <mergeCell ref="A596:E596"/>
    <mergeCell ref="A600:G603"/>
    <mergeCell ref="A933:F933"/>
    <mergeCell ref="A934:F934"/>
    <mergeCell ref="A806:F806"/>
    <mergeCell ref="A807:F807"/>
    <mergeCell ref="A808:F808"/>
    <mergeCell ref="A812:G813"/>
    <mergeCell ref="A935:F935"/>
    <mergeCell ref="A890:F890"/>
    <mergeCell ref="A891:F891"/>
    <mergeCell ref="A892:F892"/>
    <mergeCell ref="A893:F893"/>
    <mergeCell ref="A896:G899"/>
    <mergeCell ref="A856:F856"/>
    <mergeCell ref="A857:F857"/>
    <mergeCell ref="A858:F858"/>
    <mergeCell ref="A859:F859"/>
    <mergeCell ref="A863:G866"/>
    <mergeCell ref="A1126:D1126"/>
    <mergeCell ref="A1127:D1127"/>
    <mergeCell ref="A1128:D1128"/>
    <mergeCell ref="A1129:D1129"/>
    <mergeCell ref="A1132:G1135"/>
    <mergeCell ref="A506:G511"/>
    <mergeCell ref="A552:G552"/>
    <mergeCell ref="A980:F980"/>
    <mergeCell ref="A981:F981"/>
    <mergeCell ref="A985:G987"/>
    <mergeCell ref="A1029:D1029"/>
    <mergeCell ref="A1086:D1086"/>
    <mergeCell ref="A1087:D1087"/>
    <mergeCell ref="A1090:G1093"/>
    <mergeCell ref="A1030:D1030"/>
    <mergeCell ref="A1031:D1031"/>
    <mergeCell ref="A1032:D1032"/>
    <mergeCell ref="A1084:D1084"/>
    <mergeCell ref="A1085:D1085"/>
    <mergeCell ref="A939:G941"/>
    <mergeCell ref="A978:F978"/>
    <mergeCell ref="A979:F979"/>
    <mergeCell ref="A925:G926"/>
    <mergeCell ref="A932:F932"/>
  </mergeCells>
  <pageMargins left="1.4173228346456694" right="0.35433070866141736" top="0.6692913385826772" bottom="0.23622047244094491" header="0.23622047244094491" footer="0.31496062992125984"/>
  <pageSetup scale="75" orientation="landscape" r:id="rId1"/>
  <rowBreaks count="3" manualBreakCount="3">
    <brk id="393" max="7" man="1"/>
    <brk id="887" max="7" man="1"/>
    <brk id="112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0"/>
  <sheetViews>
    <sheetView topLeftCell="A7" zoomScaleNormal="100" workbookViewId="0">
      <selection activeCell="A21" sqref="A21"/>
    </sheetView>
  </sheetViews>
  <sheetFormatPr baseColWidth="10" defaultRowHeight="15.75" x14ac:dyDescent="0.25"/>
  <cols>
    <col min="1" max="1" width="21.125" style="10" customWidth="1"/>
    <col min="2" max="2" width="6.125" style="10" customWidth="1"/>
    <col min="3" max="3" width="10" style="10" customWidth="1"/>
    <col min="4" max="4" width="16.5" style="10" customWidth="1"/>
    <col min="5" max="5" width="11" style="10"/>
    <col min="6" max="6" width="17.25" style="10" customWidth="1"/>
    <col min="7" max="16384" width="11" style="10"/>
  </cols>
  <sheetData>
    <row r="7" spans="1:6" x14ac:dyDescent="0.25">
      <c r="A7" s="12"/>
      <c r="B7" s="12"/>
      <c r="C7" s="12"/>
      <c r="D7" s="12"/>
    </row>
    <row r="8" spans="1:6" x14ac:dyDescent="0.25">
      <c r="A8" s="12"/>
      <c r="B8" s="12"/>
      <c r="C8" s="12"/>
      <c r="D8" s="12"/>
    </row>
    <row r="9" spans="1:6" x14ac:dyDescent="0.25">
      <c r="A9" s="143" t="s">
        <v>122</v>
      </c>
      <c r="B9" s="143"/>
      <c r="C9" s="143"/>
      <c r="D9" s="143"/>
      <c r="E9" s="143"/>
      <c r="F9" s="143"/>
    </row>
    <row r="10" spans="1:6" x14ac:dyDescent="0.25">
      <c r="A10" s="144" t="s">
        <v>177</v>
      </c>
      <c r="B10" s="144"/>
      <c r="C10" s="144"/>
      <c r="D10" s="144"/>
      <c r="E10" s="144"/>
      <c r="F10" s="144"/>
    </row>
    <row r="11" spans="1:6" x14ac:dyDescent="0.25">
      <c r="A11" s="144" t="s">
        <v>60</v>
      </c>
      <c r="B11" s="144"/>
      <c r="C11" s="144"/>
      <c r="D11" s="144"/>
      <c r="E11" s="144"/>
      <c r="F11" s="144"/>
    </row>
    <row r="12" spans="1:6" x14ac:dyDescent="0.25">
      <c r="A12" s="35"/>
      <c r="B12" s="35"/>
      <c r="C12" s="35"/>
      <c r="D12" s="35"/>
      <c r="E12" s="35"/>
      <c r="F12" s="35"/>
    </row>
    <row r="13" spans="1:6" x14ac:dyDescent="0.25">
      <c r="A13" s="35"/>
      <c r="B13" s="35"/>
      <c r="C13" s="35"/>
      <c r="D13" s="35"/>
      <c r="E13" s="35"/>
      <c r="F13" s="35"/>
    </row>
    <row r="14" spans="1:6" x14ac:dyDescent="0.25">
      <c r="A14" s="25" t="s">
        <v>176</v>
      </c>
      <c r="B14" s="12"/>
      <c r="C14" s="12"/>
      <c r="D14" s="12"/>
    </row>
    <row r="15" spans="1:6" x14ac:dyDescent="0.25">
      <c r="A15" s="12"/>
      <c r="B15" s="12"/>
      <c r="C15" s="12"/>
      <c r="D15" s="12"/>
    </row>
    <row r="16" spans="1:6" x14ac:dyDescent="0.25">
      <c r="A16" s="155" t="s">
        <v>180</v>
      </c>
      <c r="B16" s="155"/>
      <c r="C16" s="155"/>
      <c r="D16" s="155"/>
      <c r="E16" s="155"/>
      <c r="F16" s="155"/>
    </row>
    <row r="17" spans="1:7" x14ac:dyDescent="0.25">
      <c r="A17" s="155"/>
      <c r="B17" s="155"/>
      <c r="C17" s="155"/>
      <c r="D17" s="155"/>
      <c r="E17" s="155"/>
      <c r="F17" s="155"/>
    </row>
    <row r="18" spans="1:7" x14ac:dyDescent="0.25">
      <c r="A18" s="155"/>
      <c r="B18" s="155"/>
      <c r="C18" s="155"/>
      <c r="D18" s="155"/>
      <c r="E18" s="155"/>
      <c r="F18" s="155"/>
    </row>
    <row r="19" spans="1:7" ht="33.75" customHeight="1" x14ac:dyDescent="0.25">
      <c r="A19" s="155"/>
      <c r="B19" s="155"/>
      <c r="C19" s="155"/>
      <c r="D19" s="155"/>
      <c r="E19" s="155"/>
      <c r="F19" s="155"/>
    </row>
    <row r="20" spans="1:7" ht="20.25" hidden="1" customHeight="1" x14ac:dyDescent="0.25">
      <c r="A20" s="155"/>
      <c r="B20" s="155"/>
      <c r="C20" s="155"/>
      <c r="D20" s="155"/>
      <c r="E20" s="155"/>
      <c r="F20" s="155"/>
    </row>
    <row r="21" spans="1:7" x14ac:dyDescent="0.25">
      <c r="A21" s="12"/>
      <c r="B21" s="12"/>
      <c r="C21" s="12"/>
      <c r="D21" s="12"/>
    </row>
    <row r="22" spans="1:7" x14ac:dyDescent="0.25">
      <c r="A22" s="12"/>
      <c r="B22" s="12"/>
      <c r="C22" s="12"/>
      <c r="D22" s="12"/>
    </row>
    <row r="23" spans="1:7" x14ac:dyDescent="0.25">
      <c r="A23" s="12"/>
      <c r="B23" s="12"/>
      <c r="C23" s="12"/>
      <c r="D23" s="12"/>
    </row>
    <row r="24" spans="1:7" x14ac:dyDescent="0.25">
      <c r="A24" s="13" t="s">
        <v>127</v>
      </c>
      <c r="B24" s="12"/>
      <c r="C24" s="12"/>
      <c r="D24" s="34">
        <v>2021</v>
      </c>
      <c r="E24" s="27"/>
      <c r="F24" s="34">
        <v>2020</v>
      </c>
    </row>
    <row r="25" spans="1:7" x14ac:dyDescent="0.25">
      <c r="A25" s="13"/>
      <c r="B25" s="12"/>
      <c r="C25" s="12"/>
      <c r="D25" s="12"/>
      <c r="F25" s="12"/>
    </row>
    <row r="26" spans="1:7" ht="15" customHeight="1" x14ac:dyDescent="0.25">
      <c r="A26" s="14" t="s">
        <v>116</v>
      </c>
      <c r="B26" s="12"/>
      <c r="C26" s="12"/>
      <c r="D26" s="39"/>
      <c r="F26" s="39">
        <v>1896502.6</v>
      </c>
      <c r="G26" s="31"/>
    </row>
    <row r="27" spans="1:7" x14ac:dyDescent="0.25">
      <c r="A27" s="14"/>
      <c r="B27" s="15"/>
      <c r="C27" s="16"/>
      <c r="D27" s="15"/>
      <c r="F27" s="15"/>
      <c r="G27" s="31"/>
    </row>
    <row r="28" spans="1:7" ht="16.5" thickBot="1" x14ac:dyDescent="0.3">
      <c r="A28" s="13" t="s">
        <v>1</v>
      </c>
      <c r="B28" s="15"/>
      <c r="C28" s="32"/>
      <c r="D28" s="40">
        <f>SUM(D26:D26)</f>
        <v>0</v>
      </c>
      <c r="E28" s="33"/>
      <c r="F28" s="29">
        <f>SUM(F26:F26)</f>
        <v>1896502.6</v>
      </c>
      <c r="G28" s="31"/>
    </row>
    <row r="29" spans="1:7" ht="16.5" thickTop="1" x14ac:dyDescent="0.25">
      <c r="A29" s="14"/>
      <c r="B29" s="15"/>
      <c r="C29" s="16"/>
      <c r="D29" s="15"/>
      <c r="F29" s="15"/>
      <c r="G29" s="31"/>
    </row>
    <row r="30" spans="1:7" x14ac:dyDescent="0.25">
      <c r="A30" s="14"/>
      <c r="B30" s="15"/>
      <c r="C30" s="16"/>
      <c r="D30" s="15"/>
      <c r="F30" s="15"/>
      <c r="G30" s="31"/>
    </row>
  </sheetData>
  <mergeCells count="4">
    <mergeCell ref="A9:F9"/>
    <mergeCell ref="A10:F10"/>
    <mergeCell ref="A11:F11"/>
    <mergeCell ref="A16:F20"/>
  </mergeCells>
  <pageMargins left="0.89"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NOTAS</vt:lpstr>
      <vt:lpstr>Hoja1</vt:lpstr>
      <vt:lpstr>Prestamo por Pagar 19</vt:lpstr>
      <vt:lpstr>NOTAS!Área_de_impresión</vt:lpstr>
    </vt:vector>
  </TitlesOfParts>
  <Company>INAVI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ycuello</dc:creator>
  <cp:lastModifiedBy>Carina Vaneza Perez Tapia</cp:lastModifiedBy>
  <cp:lastPrinted>2023-01-25T19:49:03Z</cp:lastPrinted>
  <dcterms:created xsi:type="dcterms:W3CDTF">2012-06-14T16:13:43Z</dcterms:created>
  <dcterms:modified xsi:type="dcterms:W3CDTF">2023-01-25T20:10:03Z</dcterms:modified>
</cp:coreProperties>
</file>