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rtatis.INAVI\Downloads\"/>
    </mc:Choice>
  </mc:AlternateContent>
  <xr:revisionPtr revIDLastSave="0" documentId="13_ncr:1_{56BAA9BC-2226-447A-A2A2-7CCB6BF6004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Ejecución Enero 2022 " sheetId="2" r:id="rId2"/>
  </sheets>
  <externalReferences>
    <externalReference r:id="rId3"/>
  </externalReferences>
  <definedNames>
    <definedName name="_xlnm.Print_Area" localSheetId="1">'Ejecución Enero 2022 '!$A$1:$R$104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F24" i="2"/>
  <c r="F14" i="2"/>
  <c r="J34" i="2"/>
  <c r="J24" i="2"/>
  <c r="J14" i="2"/>
  <c r="F8" i="2"/>
  <c r="G8" i="2"/>
  <c r="H8" i="2"/>
  <c r="I8" i="2"/>
  <c r="J8" i="2"/>
  <c r="G14" i="2"/>
  <c r="H14" i="2"/>
  <c r="I14" i="2"/>
  <c r="G24" i="2"/>
  <c r="H24" i="2"/>
  <c r="I24" i="2"/>
  <c r="G34" i="2"/>
  <c r="H34" i="2"/>
  <c r="I34" i="2"/>
  <c r="F43" i="2"/>
  <c r="G43" i="2"/>
  <c r="H43" i="2"/>
  <c r="I43" i="2"/>
  <c r="J43" i="2"/>
  <c r="F50" i="2"/>
  <c r="G50" i="2"/>
  <c r="H50" i="2"/>
  <c r="I50" i="2"/>
  <c r="J50" i="2"/>
  <c r="F60" i="2"/>
  <c r="G60" i="2"/>
  <c r="H60" i="2"/>
  <c r="I60" i="2"/>
  <c r="J60" i="2"/>
  <c r="F65" i="2"/>
  <c r="G65" i="2"/>
  <c r="H65" i="2"/>
  <c r="I65" i="2"/>
  <c r="J65" i="2"/>
  <c r="F68" i="2"/>
  <c r="G68" i="2"/>
  <c r="H68" i="2"/>
  <c r="I68" i="2"/>
  <c r="J68" i="2"/>
  <c r="G73" i="2"/>
  <c r="H73" i="2"/>
  <c r="I73" i="2"/>
  <c r="J73" i="2"/>
  <c r="F76" i="2"/>
  <c r="F75" i="2" s="1"/>
  <c r="F73" i="2" s="1"/>
  <c r="G76" i="2"/>
  <c r="H76" i="2"/>
  <c r="I76" i="2"/>
  <c r="J76" i="2"/>
  <c r="F79" i="2"/>
  <c r="G79" i="2"/>
  <c r="H79" i="2"/>
  <c r="I79" i="2"/>
  <c r="J79" i="2"/>
  <c r="D50" i="2"/>
  <c r="Q79" i="2"/>
  <c r="Q76" i="2"/>
  <c r="R74" i="2"/>
  <c r="Q73" i="2"/>
  <c r="R71" i="2"/>
  <c r="R70" i="2"/>
  <c r="R69" i="2"/>
  <c r="Q68" i="2"/>
  <c r="R67" i="2"/>
  <c r="R66" i="2"/>
  <c r="Q65" i="2"/>
  <c r="R64" i="2"/>
  <c r="R63" i="2"/>
  <c r="R62" i="2"/>
  <c r="R61" i="2"/>
  <c r="Q60" i="2"/>
  <c r="R59" i="2"/>
  <c r="R58" i="2"/>
  <c r="R57" i="2"/>
  <c r="R56" i="2"/>
  <c r="R55" i="2"/>
  <c r="R54" i="2"/>
  <c r="R53" i="2"/>
  <c r="R52" i="2"/>
  <c r="R51" i="2"/>
  <c r="Q50" i="2"/>
  <c r="R49" i="2"/>
  <c r="R48" i="2"/>
  <c r="R47" i="2"/>
  <c r="R46" i="2"/>
  <c r="R45" i="2"/>
  <c r="R44" i="2"/>
  <c r="Q43" i="2"/>
  <c r="R42" i="2"/>
  <c r="R41" i="2"/>
  <c r="R40" i="2"/>
  <c r="R39" i="2"/>
  <c r="R38" i="2"/>
  <c r="R37" i="2"/>
  <c r="R36" i="2"/>
  <c r="R35" i="2"/>
  <c r="Q34" i="2"/>
  <c r="R33" i="2"/>
  <c r="R32" i="2"/>
  <c r="R31" i="2"/>
  <c r="R30" i="2"/>
  <c r="R29" i="2"/>
  <c r="R28" i="2"/>
  <c r="R27" i="2"/>
  <c r="R26" i="2"/>
  <c r="R25" i="2"/>
  <c r="Q24" i="2"/>
  <c r="R23" i="2"/>
  <c r="R22" i="2"/>
  <c r="R21" i="2"/>
  <c r="R20" i="2"/>
  <c r="R19" i="2"/>
  <c r="R18" i="2"/>
  <c r="R17" i="2"/>
  <c r="R16" i="2"/>
  <c r="R15" i="2"/>
  <c r="Q14" i="2"/>
  <c r="R13" i="2"/>
  <c r="R12" i="2"/>
  <c r="R11" i="2"/>
  <c r="R10" i="2"/>
  <c r="R9" i="2"/>
  <c r="Q8" i="2"/>
  <c r="E8" i="2"/>
  <c r="K8" i="2"/>
  <c r="L8" i="2"/>
  <c r="M8" i="2"/>
  <c r="N8" i="2"/>
  <c r="O8" i="2"/>
  <c r="P8" i="2"/>
  <c r="D8" i="2"/>
  <c r="E79" i="2"/>
  <c r="K79" i="2"/>
  <c r="L79" i="2"/>
  <c r="M79" i="2"/>
  <c r="N79" i="2"/>
  <c r="O79" i="2"/>
  <c r="E76" i="2"/>
  <c r="K76" i="2"/>
  <c r="L76" i="2"/>
  <c r="M76" i="2"/>
  <c r="N76" i="2"/>
  <c r="O76" i="2"/>
  <c r="E73" i="2"/>
  <c r="K73" i="2"/>
  <c r="L73" i="2"/>
  <c r="M73" i="2"/>
  <c r="N73" i="2"/>
  <c r="O73" i="2"/>
  <c r="E68" i="2"/>
  <c r="K68" i="2"/>
  <c r="L68" i="2"/>
  <c r="M68" i="2"/>
  <c r="N68" i="2"/>
  <c r="O68" i="2"/>
  <c r="P68" i="2"/>
  <c r="E65" i="2"/>
  <c r="K65" i="2"/>
  <c r="L65" i="2"/>
  <c r="M65" i="2"/>
  <c r="N65" i="2"/>
  <c r="O65" i="2"/>
  <c r="P65" i="2"/>
  <c r="E60" i="2"/>
  <c r="K60" i="2"/>
  <c r="L60" i="2"/>
  <c r="M60" i="2"/>
  <c r="N60" i="2"/>
  <c r="O60" i="2"/>
  <c r="P60" i="2"/>
  <c r="E50" i="2"/>
  <c r="K50" i="2"/>
  <c r="L50" i="2"/>
  <c r="M50" i="2"/>
  <c r="N50" i="2"/>
  <c r="O50" i="2"/>
  <c r="P50" i="2"/>
  <c r="E43" i="2"/>
  <c r="K43" i="2"/>
  <c r="L43" i="2"/>
  <c r="M43" i="2"/>
  <c r="N43" i="2"/>
  <c r="O43" i="2"/>
  <c r="P43" i="2"/>
  <c r="E34" i="2"/>
  <c r="K34" i="2"/>
  <c r="L34" i="2"/>
  <c r="M34" i="2"/>
  <c r="N34" i="2"/>
  <c r="O34" i="2"/>
  <c r="P34" i="2"/>
  <c r="E24" i="2"/>
  <c r="K24" i="2"/>
  <c r="L24" i="2"/>
  <c r="M24" i="2"/>
  <c r="N24" i="2"/>
  <c r="O24" i="2"/>
  <c r="P24" i="2"/>
  <c r="E14" i="2"/>
  <c r="K14" i="2"/>
  <c r="L14" i="2"/>
  <c r="M14" i="2"/>
  <c r="N14" i="2"/>
  <c r="O14" i="2"/>
  <c r="P14" i="2"/>
  <c r="D14" i="2"/>
  <c r="D24" i="2"/>
  <c r="D34" i="2"/>
  <c r="D43" i="2"/>
  <c r="D60" i="2"/>
  <c r="D65" i="2"/>
  <c r="D68" i="2"/>
  <c r="D73" i="2"/>
  <c r="D76" i="2"/>
  <c r="D79" i="2"/>
  <c r="F72" i="2" l="1"/>
  <c r="J72" i="2"/>
  <c r="H72" i="2"/>
  <c r="G72" i="2"/>
  <c r="I72" i="2"/>
  <c r="R34" i="2"/>
  <c r="R14" i="2"/>
  <c r="N72" i="2"/>
  <c r="E72" i="2"/>
  <c r="O81" i="2"/>
  <c r="O82" i="2" s="1"/>
  <c r="K81" i="2"/>
  <c r="G81" i="2"/>
  <c r="D72" i="2"/>
  <c r="R50" i="2"/>
  <c r="Q72" i="2"/>
  <c r="L72" i="2"/>
  <c r="M81" i="2"/>
  <c r="I81" i="2"/>
  <c r="R60" i="2"/>
  <c r="R68" i="2"/>
  <c r="E81" i="2"/>
  <c r="D81" i="2"/>
  <c r="O72" i="2"/>
  <c r="M72" i="2"/>
  <c r="K72" i="2"/>
  <c r="N81" i="2"/>
  <c r="L81" i="2"/>
  <c r="J81" i="2"/>
  <c r="H81" i="2"/>
  <c r="R8" i="2"/>
  <c r="R43" i="2"/>
  <c r="Q81" i="2"/>
  <c r="R24" i="2"/>
  <c r="R65" i="2"/>
  <c r="P80" i="2"/>
  <c r="P78" i="2"/>
  <c r="R78" i="2" s="1"/>
  <c r="P77" i="2"/>
  <c r="R77" i="2" l="1"/>
  <c r="R76" i="2" s="1"/>
  <c r="P76" i="2"/>
  <c r="R80" i="2"/>
  <c r="R79" i="2" s="1"/>
  <c r="P79" i="2"/>
  <c r="E85" i="1"/>
  <c r="D85" i="1"/>
  <c r="P75" i="2" l="1"/>
  <c r="P73" i="2" s="1"/>
  <c r="F81" i="2" l="1"/>
  <c r="R75" i="2"/>
  <c r="R73" i="2" s="1"/>
  <c r="P72" i="2"/>
  <c r="P81" i="2"/>
  <c r="R72" i="2" l="1"/>
  <c r="R81" i="2"/>
  <c r="R82" i="2" s="1"/>
</calcChain>
</file>

<file path=xl/sharedStrings.xml><?xml version="1.0" encoding="utf-8"?>
<sst xmlns="http://schemas.openxmlformats.org/spreadsheetml/2006/main" count="186" uniqueCount="106">
  <si>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</si>
  <si>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</si>
  <si>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</si>
  <si>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</si>
  <si>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</si>
  <si>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</si>
  <si>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</si>
  <si>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</si>
  <si>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</si>
  <si>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</si>
  <si>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</si>
  <si>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</si>
  <si>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</si>
  <si>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</si>
  <si>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</si>
  <si>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</si>
  <si>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</si>
  <si>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</si>
  <si>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</si>
  <si>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</si>
  <si>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</si>
  <si>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</si>
  <si>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</si>
  <si>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</si>
  <si>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</si>
  <si>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</si>
  <si>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</si>
  <si>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</si>
  <si>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</si>
  <si>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</si>
  <si>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</si>
  <si>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</si>
  <si>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</si>
  <si>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</si>
  <si>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</si>
  <si>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</si>
  <si>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</si>
  <si>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</si>
  <si>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</si>
  <si>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</si>
  <si>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</si>
  <si>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</si>
  <si>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</si>
  <si>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</si>
  <si>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</si>
  <si>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</si>
  <si>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</si>
  <si>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</si>
  <si>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</si>
  <si>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</si>
  <si>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</si>
  <si>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</si>
  <si>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</si>
  <si>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</si>
  <si>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</si>
  <si>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</si>
  <si>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</si>
  <si>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</si>
  <si>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</si>
  <si>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</si>
  <si>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</si>
  <si>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</si>
  <si>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</si>
  <si>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</si>
  <si>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</si>
  <si>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</si>
  <si>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</si>
  <si>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</si>
  <si>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</si>
  <si>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</si>
  <si>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</si>
  <si>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</si>
  <si>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</si>
  <si>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</si>
  <si>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</si>
  <si>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</si>
  <si>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</si>
  <si>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</si>
  <si>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</si>
  <si>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</si>
  <si>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</si>
  <si>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</si>
  <si>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</si>
  <si>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</si>
  <si>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</si>
  <si>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</si>
  <si>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</si>
  <si>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</si>
  <si>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</si>
  <si>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</si>
  <si>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</si>
  <si>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</si>
  <si>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</si>
  <si>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</si>
  <si>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</si>
  <si>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INSTITUTO DE AUXILIOS Y VIVENDAS</t>
  </si>
  <si>
    <t>Año 2021</t>
  </si>
  <si>
    <t>INSTITUTO DE AUXILIO Y VIVIENDAS</t>
  </si>
  <si>
    <t>Presuspuesto Aprobado: Se refiere al presupuesto aprobado en la ley Presupuesto General del Estado.</t>
  </si>
  <si>
    <t>Presupuesrto Modificado: Se refiere al presupuesto aprobado en caso de que el congreso Nacional apruebe un presupuesto complementario.</t>
  </si>
  <si>
    <t>Nota:</t>
  </si>
  <si>
    <t>contratados o, en los casos de gastos sin contraprestacion, por haberse cumplido los requisitos administrativos dispuestos por el reglamento de la presente ley.</t>
  </si>
  <si>
    <t>Año 2022</t>
  </si>
  <si>
    <r>
      <rPr>
        <b/>
        <sz val="10"/>
        <color theme="1"/>
        <rFont val="Calibri"/>
        <family val="2"/>
        <scheme val="minor"/>
      </rPr>
      <t>Presuspuesto Aprobado</t>
    </r>
    <r>
      <rPr>
        <sz val="10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</si>
  <si>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Presupuesrto Modificado</t>
    </r>
    <r>
      <rPr>
        <sz val="10"/>
        <color theme="1"/>
        <rFont val="Calibri"/>
        <family val="2"/>
        <scheme val="minor"/>
      </rPr>
      <t>: Se refiere al presupuesto aprobado en caso de que el congreso Nacional apruebe un presupuesto complementario.</t>
    </r>
  </si>
  <si>
    <r>
      <rPr>
        <b/>
        <sz val="10"/>
        <color theme="1"/>
        <rFont val="Calibri"/>
        <family val="2"/>
        <scheme val="minor"/>
      </rPr>
      <t>Total Devengado</t>
    </r>
    <r>
      <rPr>
        <sz val="10"/>
        <color theme="1"/>
        <rFont val="Calibri"/>
        <family val="2"/>
        <scheme val="minor"/>
      </rPr>
      <t>: Son los recursos financieros que surgen con la obligacion de pago por la recepcicón de conformidad de obras, bienes y servicios oportunamente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</si>
</sst>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0\ _€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0" fillId="0" borderId="6" xfId="0" applyBorder="1"/>
    <xf numFmtId="43" fontId="0" fillId="0" borderId="0" xfId="1" applyFont="1"/>
    <xf numFmtId="43" fontId="3" fillId="2" borderId="2" xfId="1" applyFont="1" applyFill="1" applyBorder="1"/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3" fontId="0" fillId="0" borderId="1" xfId="1" applyFont="1" applyBorder="1"/>
    <xf numFmtId="0" fontId="8" fillId="0" borderId="0" xfId="0" applyFont="1"/>
    <xf numFmtId="165" fontId="0" fillId="0" borderId="0" xfId="0" applyNumberFormat="1"/>
    <xf numFmtId="43" fontId="0" fillId="0" borderId="0" xfId="0" applyNumberFormat="1"/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7" xfId="0" applyBorder="1" applyAlignment="1">
      <alignment horizontal="left" indent="2"/>
    </xf>
    <xf numFmtId="43" fontId="9" fillId="0" borderId="0" xfId="1" applyFont="1"/>
    <xf numFmtId="0" fontId="2" fillId="2" borderId="7" xfId="0" applyFont="1" applyFill="1" applyBorder="1" applyAlignment="1">
      <alignment vertical="center"/>
    </xf>
    <xf numFmtId="0" fontId="3" fillId="0" borderId="8" xfId="0" applyFont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43" fontId="2" fillId="4" borderId="7" xfId="1" applyFont="1" applyFill="1" applyBorder="1" applyAlignment="1">
      <alignment horizontal="center"/>
    </xf>
    <xf numFmtId="166" fontId="2" fillId="4" borderId="7" xfId="1" applyNumberFormat="1" applyFont="1" applyFill="1" applyBorder="1" applyAlignment="1">
      <alignment horizontal="center"/>
    </xf>
    <xf numFmtId="166" fontId="0" fillId="0" borderId="0" xfId="1" applyNumberFormat="1" applyFont="1"/>
    <xf numFmtId="166" fontId="9" fillId="0" borderId="0" xfId="1" applyNumberFormat="1" applyFont="1"/>
    <xf numFmtId="166" fontId="9" fillId="0" borderId="0" xfId="1" applyNumberFormat="1" applyFont="1" applyAlignment="1">
      <alignment horizontal="right" readingOrder="1"/>
    </xf>
    <xf numFmtId="166" fontId="0" fillId="0" borderId="0" xfId="1" applyNumberFormat="1" applyFont="1" applyAlignment="1">
      <alignment horizontal="right" readingOrder="1"/>
    </xf>
    <xf numFmtId="166" fontId="3" fillId="0" borderId="8" xfId="1" applyNumberFormat="1" applyFont="1" applyBorder="1" applyAlignment="1">
      <alignment wrapText="1"/>
    </xf>
    <xf numFmtId="166" fontId="3" fillId="0" borderId="7" xfId="1" applyNumberFormat="1" applyFont="1" applyBorder="1" applyAlignment="1">
      <alignment wrapText="1" readingOrder="1"/>
    </xf>
    <xf numFmtId="166" fontId="3" fillId="0" borderId="7" xfId="1" applyNumberFormat="1" applyFont="1" applyBorder="1" applyAlignment="1">
      <alignment wrapText="1"/>
    </xf>
    <xf numFmtId="166" fontId="3" fillId="0" borderId="7" xfId="0" applyNumberFormat="1" applyFont="1" applyBorder="1" applyAlignment="1">
      <alignment wrapText="1"/>
    </xf>
    <xf numFmtId="166" fontId="0" fillId="0" borderId="7" xfId="1" applyNumberFormat="1" applyFont="1" applyBorder="1" applyAlignment="1">
      <alignment wrapText="1"/>
    </xf>
    <xf numFmtId="166" fontId="0" fillId="0" borderId="7" xfId="0" applyNumberFormat="1" applyBorder="1" applyAlignment="1">
      <alignment wrapText="1"/>
    </xf>
    <xf numFmtId="166" fontId="0" fillId="0" borderId="7" xfId="1" applyNumberFormat="1" applyFont="1" applyBorder="1" applyAlignment="1">
      <alignment wrapText="1" readingOrder="1"/>
    </xf>
    <xf numFmtId="166" fontId="0" fillId="3" borderId="7" xfId="0" applyNumberFormat="1" applyFill="1" applyBorder="1" applyAlignment="1">
      <alignment wrapText="1"/>
    </xf>
    <xf numFmtId="166" fontId="3" fillId="3" borderId="7" xfId="0" applyNumberFormat="1" applyFont="1" applyFill="1" applyBorder="1" applyAlignment="1">
      <alignment wrapText="1"/>
    </xf>
    <xf numFmtId="166" fontId="3" fillId="0" borderId="8" xfId="1" applyNumberFormat="1" applyFont="1" applyBorder="1" applyAlignment="1">
      <alignment wrapText="1" readingOrder="1"/>
    </xf>
    <xf numFmtId="166" fontId="3" fillId="0" borderId="8" xfId="0" applyNumberFormat="1" applyFont="1" applyBorder="1" applyAlignment="1">
      <alignment wrapText="1"/>
    </xf>
    <xf numFmtId="166" fontId="0" fillId="0" borderId="7" xfId="1" applyNumberFormat="1" applyFont="1" applyFill="1" applyBorder="1" applyAlignment="1">
      <alignment wrapText="1"/>
    </xf>
    <xf numFmtId="166" fontId="2" fillId="2" borderId="7" xfId="1" applyNumberFormat="1" applyFont="1" applyFill="1" applyBorder="1" applyAlignment="1">
      <alignment wrapText="1" readingOrder="1"/>
    </xf>
    <xf numFmtId="166" fontId="2" fillId="2" borderId="7" xfId="1" applyNumberFormat="1" applyFont="1" applyFill="1" applyBorder="1" applyAlignment="1">
      <alignment wrapText="1"/>
    </xf>
    <xf numFmtId="0" fontId="2" fillId="5" borderId="0" xfId="0" applyFont="1" applyFill="1" applyAlignment="1">
      <alignment vertical="center"/>
    </xf>
    <xf numFmtId="166" fontId="2" fillId="5" borderId="0" xfId="1" applyNumberFormat="1" applyFont="1" applyFill="1" applyBorder="1" applyAlignment="1">
      <alignment wrapText="1" readingOrder="1"/>
    </xf>
    <xf numFmtId="166" fontId="2" fillId="5" borderId="0" xfId="1" applyNumberFormat="1" applyFont="1" applyFill="1" applyBorder="1" applyAlignment="1">
      <alignment wrapText="1"/>
    </xf>
    <xf numFmtId="43" fontId="0" fillId="3" borderId="0" xfId="0" applyNumberFormat="1" applyFill="1"/>
    <xf numFmtId="4" fontId="0" fillId="0" borderId="0" xfId="0" applyNumberFormat="1"/>
    <xf numFmtId="0" fontId="10" fillId="0" borderId="0" xfId="0" applyFont="1"/>
    <xf numFmtId="0" fontId="11" fillId="0" borderId="0" xfId="0" applyFont="1" applyAlignment="1">
      <alignment vertical="top"/>
    </xf>
    <xf numFmtId="0" fontId="11" fillId="0" borderId="0" xfId="0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166" fontId="2" fillId="2" borderId="7" xfId="1" applyNumberFormat="1" applyFont="1" applyFill="1" applyBorder="1" applyAlignment="1">
      <alignment horizontal="center" vertical="center" wrapText="1" readingOrder="1"/>
    </xf>
    <xf numFmtId="43" fontId="2" fillId="2" borderId="7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34636</xdr:colOff>
      <xdr:row>3</xdr:row>
      <xdr:rowOff>51954</xdr:rowOff>
    </xdr:from>
    <xdr:to>
      <xdr:col>2</xdr:col>
      <xdr:colOff>1525444</xdr:colOff>
      <xdr:row>5</xdr:row>
      <xdr:rowOff>129885</xdr:rowOff>
    </xdr:to>
    <xdr:pic>
      <xdr:nvPicPr>
        <xdr:cNvPr id="7" name="Imagen 47">
          <a:extLst>
            <a:ext uri="{FF2B5EF4-FFF2-40B4-BE49-F238E27FC236}">
              <a16:creationId xmlns:a16="http://schemas.microsoft.com/office/drawing/2014/main" id="{8F9E7250-1577-4DB9-82C2-887EDD12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636" y="796636"/>
          <a:ext cx="1490808" cy="545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242455</xdr:colOff>
      <xdr:row>90</xdr:row>
      <xdr:rowOff>1</xdr:rowOff>
    </xdr:from>
    <xdr:to>
      <xdr:col>2</xdr:col>
      <xdr:colOff>2892137</xdr:colOff>
      <xdr:row>91</xdr:row>
      <xdr:rowOff>251114</xdr:rowOff>
    </xdr:to>
    <xdr:sp macro="" textlink="">
      <xdr:nvSpPr>
        <xdr:cNvPr id="15" name="Diagrama de flujo: proceso 14">
          <a:extLst>
            <a:ext uri="{FF2B5EF4-FFF2-40B4-BE49-F238E27FC236}">
              <a16:creationId xmlns:a16="http://schemas.microsoft.com/office/drawing/2014/main" id="{7180907A-8620-40AB-82E8-DBEDC7DC7FAC}"/>
            </a:ext>
          </a:extLst>
        </xdr:cNvPr>
        <xdr:cNvSpPr/>
      </xdr:nvSpPr>
      <xdr:spPr>
        <a:xfrm>
          <a:off x="242455" y="17526001"/>
          <a:ext cx="2649682" cy="588818"/>
        </a:xfrm>
        <a:prstGeom prst="flowChartProcess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DO" sz="1400" b="1">
              <a:latin typeface="Times New Roman" panose="02020603050405020304" pitchFamily="18" charset="0"/>
              <a:cs typeface="Times New Roman" panose="02020603050405020304" pitchFamily="18" charset="0"/>
            </a:rPr>
            <a:t>Lic</a:t>
          </a:r>
          <a:r>
            <a:rPr lang="es-DO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. Carmela Rosario R.</a:t>
          </a:r>
        </a:p>
        <a:p>
          <a:pPr algn="ctr"/>
          <a:r>
            <a:rPr lang="es-DO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Responsable del Registro</a:t>
          </a:r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5550478</xdr:colOff>
      <xdr:row>90</xdr:row>
      <xdr:rowOff>69273</xdr:rowOff>
    </xdr:from>
    <xdr:to>
      <xdr:col>4</xdr:col>
      <xdr:colOff>1125682</xdr:colOff>
      <xdr:row>91</xdr:row>
      <xdr:rowOff>277090</xdr:rowOff>
    </xdr:to>
    <xdr:sp macro="" textlink="">
      <xdr:nvSpPr>
        <xdr:cNvPr id="19" name="Diagrama de flujo: proceso 18">
          <a:extLst>
            <a:ext uri="{FF2B5EF4-FFF2-40B4-BE49-F238E27FC236}">
              <a16:creationId xmlns:a16="http://schemas.microsoft.com/office/drawing/2014/main" id="{B30F63EF-DECA-4F89-A705-DEFC6236434B}"/>
            </a:ext>
          </a:extLst>
        </xdr:cNvPr>
        <xdr:cNvSpPr/>
      </xdr:nvSpPr>
      <xdr:spPr>
        <a:xfrm>
          <a:off x="5550478" y="17595273"/>
          <a:ext cx="3203863" cy="545522"/>
        </a:xfrm>
        <a:prstGeom prst="flowChartProcess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DO" sz="1400" b="1">
              <a:latin typeface="Times New Roman" panose="02020603050405020304" pitchFamily="18" charset="0"/>
              <a:cs typeface="Times New Roman" panose="02020603050405020304" pitchFamily="18" charset="0"/>
            </a:rPr>
            <a:t>Lic.</a:t>
          </a:r>
          <a:r>
            <a:rPr lang="es-DO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Nestor De Los Santos Castillo</a:t>
          </a:r>
        </a:p>
        <a:p>
          <a:pPr algn="ctr"/>
          <a:r>
            <a:rPr lang="es-DO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Enc. Dpto. Financiero</a:t>
          </a:r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80019</xdr:colOff>
      <xdr:row>0</xdr:row>
      <xdr:rowOff>47625</xdr:rowOff>
    </xdr:from>
    <xdr:to>
      <xdr:col>2</xdr:col>
      <xdr:colOff>2432265</xdr:colOff>
      <xdr:row>3</xdr:row>
      <xdr:rowOff>180974</xdr:rowOff>
    </xdr:to>
    <xdr:pic>
      <xdr:nvPicPr>
        <xdr:cNvPr id="4" name="Imagen 47">
          <a:extLst>
            <a:ext uri="{FF2B5EF4-FFF2-40B4-BE49-F238E27FC236}">
              <a16:creationId xmlns:a16="http://schemas.microsoft.com/office/drawing/2014/main" id="{C744F75F-20FD-4FD5-9E71-D1442D8EE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9" y="47625"/>
          <a:ext cx="2447496" cy="800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mela%20Rosario/Documents/Crosario/2022/10.%20SOPORTE%20DE%20LA%20EJEC.%20PRESUP.%20OCTUBRE%202022/10.0%20EJ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var. c y b"/>
      <sheetName val="var cta x pag"/>
      <sheetName val="01-00-0001"/>
      <sheetName val="01-00-0002"/>
      <sheetName val="11-02-0001"/>
      <sheetName val="11-02-0002"/>
      <sheetName val="11-03-0001"/>
      <sheetName val="11-03-0002"/>
      <sheetName val="13-02-0001"/>
      <sheetName val="13-02-0002"/>
      <sheetName val="13-02-03"/>
      <sheetName val="13-03-0001"/>
      <sheetName val="13-03-0002"/>
      <sheetName val="98-00-0000"/>
      <sheetName val="99-00-0000"/>
      <sheetName val="RES. EJEC ENERO 202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4">
          <cell r="D114">
            <v>31046719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93"/>
  <sheetViews>
    <sheetView showGridLines="0" topLeftCell="C67" zoomScale="80" zoomScaleNormal="80" workbookViewId="0">
      <selection activeCell="C92" sqref="C92"/>
    </sheetView>
  </sheetViews>
  <sheetFormatPr baseColWidth="10" defaultColWidth="11.42578125" defaultRowHeight="15" x14ac:dyDescent="0.25"/>
  <cols>
    <col min="1" max="1" width="16.140625" hidden="1" customWidth="1"/>
    <col min="2" max="2" width="13.140625" hidden="1" customWidth="1"/>
    <col min="3" max="3" width="91.140625" customWidth="1"/>
    <col min="4" max="4" width="23.28515625" customWidth="1"/>
    <col min="5" max="5" width="24.7109375" customWidth="1"/>
  </cols>
  <sheetData>
    <row r="3" spans="2:16" ht="28.5" customHeight="1" x14ac:dyDescent="0.25">
      <c r="C3" s="61"/>
      <c r="D3" s="62"/>
      <c r="E3" s="62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59" t="s">
        <v>95</v>
      </c>
      <c r="D4" s="60"/>
      <c r="E4" s="6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8" t="s">
        <v>96</v>
      </c>
      <c r="D5" s="69"/>
      <c r="E5" s="6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3" t="s">
        <v>76</v>
      </c>
      <c r="D6" s="64"/>
      <c r="E6" s="6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3" t="s">
        <v>77</v>
      </c>
      <c r="D7" s="64"/>
      <c r="E7" s="64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7"/>
    </row>
    <row r="10" spans="2:16" ht="23.25" customHeight="1" x14ac:dyDescent="0.25">
      <c r="C10" s="65"/>
      <c r="D10" s="67"/>
      <c r="E10" s="67"/>
      <c r="F10" s="7"/>
    </row>
    <row r="11" spans="2:16" x14ac:dyDescent="0.25">
      <c r="C11" s="1" t="s">
        <v>0</v>
      </c>
      <c r="D11" s="2"/>
      <c r="E11" s="2"/>
      <c r="F11" s="7"/>
    </row>
    <row r="12" spans="2:16" x14ac:dyDescent="0.25">
      <c r="C12" s="3" t="s">
        <v>1</v>
      </c>
      <c r="D12" s="4"/>
      <c r="F12" s="7"/>
    </row>
    <row r="13" spans="2:16" x14ac:dyDescent="0.25">
      <c r="C13" s="5" t="s">
        <v>2</v>
      </c>
      <c r="D13" s="15">
        <v>154326168</v>
      </c>
      <c r="E13" s="15">
        <v>171252048</v>
      </c>
      <c r="F13" s="7"/>
    </row>
    <row r="14" spans="2:16" x14ac:dyDescent="0.25">
      <c r="C14" s="5" t="s">
        <v>3</v>
      </c>
      <c r="D14" s="6">
        <v>10283000</v>
      </c>
      <c r="E14" s="15">
        <v>9623260</v>
      </c>
      <c r="F14" s="7"/>
    </row>
    <row r="15" spans="2:16" x14ac:dyDescent="0.25">
      <c r="C15" s="5" t="s">
        <v>4</v>
      </c>
      <c r="D15" s="6">
        <v>360000</v>
      </c>
      <c r="E15" s="15">
        <v>360000</v>
      </c>
      <c r="F15" s="7"/>
    </row>
    <row r="16" spans="2:16" x14ac:dyDescent="0.25">
      <c r="C16" s="5" t="s">
        <v>5</v>
      </c>
      <c r="D16" s="6">
        <v>205000</v>
      </c>
      <c r="E16" s="15">
        <v>205000</v>
      </c>
      <c r="F16" s="7"/>
    </row>
    <row r="17" spans="3:6" x14ac:dyDescent="0.25">
      <c r="C17" s="5" t="s">
        <v>6</v>
      </c>
      <c r="D17" s="6">
        <v>21537360</v>
      </c>
      <c r="E17" s="15">
        <v>23961220</v>
      </c>
      <c r="F17" s="7"/>
    </row>
    <row r="18" spans="3:6" x14ac:dyDescent="0.25">
      <c r="C18" s="3" t="s">
        <v>7</v>
      </c>
      <c r="D18" s="4"/>
      <c r="E18" s="15"/>
      <c r="F18" s="7"/>
    </row>
    <row r="19" spans="3:6" x14ac:dyDescent="0.25">
      <c r="C19" s="5" t="s">
        <v>8</v>
      </c>
      <c r="D19" s="6">
        <v>5140000</v>
      </c>
      <c r="E19" s="15">
        <v>5603877.46</v>
      </c>
      <c r="F19" s="7"/>
    </row>
    <row r="20" spans="3:6" x14ac:dyDescent="0.25">
      <c r="C20" s="5" t="s">
        <v>9</v>
      </c>
      <c r="D20" s="6"/>
      <c r="E20" s="15"/>
      <c r="F20" s="7"/>
    </row>
    <row r="21" spans="3:6" x14ac:dyDescent="0.25">
      <c r="C21" s="5" t="s">
        <v>10</v>
      </c>
      <c r="D21" s="6"/>
      <c r="E21" s="15"/>
      <c r="F21" s="7"/>
    </row>
    <row r="22" spans="3:6" x14ac:dyDescent="0.25">
      <c r="C22" s="5" t="s">
        <v>11</v>
      </c>
      <c r="D22" s="6"/>
      <c r="E22" s="15"/>
      <c r="F22" s="7"/>
    </row>
    <row r="23" spans="3:6" x14ac:dyDescent="0.25">
      <c r="C23" s="5" t="s">
        <v>12</v>
      </c>
      <c r="D23" s="6">
        <v>0</v>
      </c>
      <c r="E23" s="15">
        <v>4300000</v>
      </c>
    </row>
    <row r="24" spans="3:6" x14ac:dyDescent="0.25">
      <c r="C24" s="5" t="s">
        <v>13</v>
      </c>
      <c r="D24" s="6"/>
      <c r="E24" s="15"/>
    </row>
    <row r="25" spans="3:6" x14ac:dyDescent="0.25">
      <c r="C25" s="5" t="s">
        <v>14</v>
      </c>
      <c r="D25" s="6">
        <v>0</v>
      </c>
      <c r="E25" s="15">
        <v>4200000</v>
      </c>
    </row>
    <row r="26" spans="3:6" x14ac:dyDescent="0.25">
      <c r="C26" s="5" t="s">
        <v>15</v>
      </c>
      <c r="D26" s="6">
        <v>0</v>
      </c>
      <c r="E26" s="15">
        <v>3850000</v>
      </c>
    </row>
    <row r="27" spans="3:6" x14ac:dyDescent="0.25">
      <c r="C27" s="5" t="s">
        <v>16</v>
      </c>
      <c r="D27" s="6"/>
      <c r="E27" s="15"/>
    </row>
    <row r="28" spans="3:6" x14ac:dyDescent="0.25">
      <c r="C28" s="3" t="s">
        <v>17</v>
      </c>
      <c r="D28" s="4"/>
      <c r="E28" s="15"/>
    </row>
    <row r="29" spans="3:6" x14ac:dyDescent="0.25">
      <c r="C29" s="5" t="s">
        <v>18</v>
      </c>
      <c r="D29" s="6">
        <v>12000000</v>
      </c>
      <c r="E29" s="15">
        <v>12000000</v>
      </c>
    </row>
    <row r="30" spans="3:6" x14ac:dyDescent="0.25">
      <c r="C30" s="5" t="s">
        <v>19</v>
      </c>
      <c r="D30" s="6">
        <v>4500000</v>
      </c>
      <c r="E30" s="15">
        <v>2000000</v>
      </c>
    </row>
    <row r="31" spans="3:6" x14ac:dyDescent="0.25">
      <c r="C31" s="5" t="s">
        <v>20</v>
      </c>
      <c r="D31" s="6">
        <v>800000</v>
      </c>
      <c r="E31" s="15">
        <v>0</v>
      </c>
    </row>
    <row r="32" spans="3:6" x14ac:dyDescent="0.25">
      <c r="C32" s="5" t="s">
        <v>21</v>
      </c>
      <c r="D32" s="6"/>
      <c r="E32" s="15"/>
    </row>
    <row r="33" spans="3:5" x14ac:dyDescent="0.25">
      <c r="C33" s="5" t="s">
        <v>22</v>
      </c>
      <c r="D33" s="6"/>
      <c r="E33" s="15"/>
    </row>
    <row r="34" spans="3:5" x14ac:dyDescent="0.25">
      <c r="C34" s="5" t="s">
        <v>23</v>
      </c>
      <c r="D34" s="6">
        <v>4000000</v>
      </c>
      <c r="E34" s="15">
        <v>4000000</v>
      </c>
    </row>
    <row r="35" spans="3:5" x14ac:dyDescent="0.25">
      <c r="C35" s="5" t="s">
        <v>24</v>
      </c>
      <c r="D35" s="6">
        <v>0</v>
      </c>
      <c r="E35" s="15">
        <v>3633600</v>
      </c>
    </row>
    <row r="36" spans="3:5" x14ac:dyDescent="0.25">
      <c r="C36" s="5" t="s">
        <v>25</v>
      </c>
      <c r="D36" s="6"/>
      <c r="E36" s="15"/>
    </row>
    <row r="37" spans="3:5" x14ac:dyDescent="0.25">
      <c r="C37" s="5" t="s">
        <v>26</v>
      </c>
      <c r="D37" s="6">
        <v>6810848</v>
      </c>
      <c r="E37" s="15">
        <v>17383423</v>
      </c>
    </row>
    <row r="38" spans="3:5" x14ac:dyDescent="0.25">
      <c r="C38" s="3" t="s">
        <v>27</v>
      </c>
      <c r="D38" s="4"/>
      <c r="E38" s="15"/>
    </row>
    <row r="39" spans="3:5" x14ac:dyDescent="0.25">
      <c r="C39" s="5" t="s">
        <v>28</v>
      </c>
      <c r="D39" s="6">
        <v>20821015</v>
      </c>
      <c r="E39" s="15">
        <v>19631015</v>
      </c>
    </row>
    <row r="40" spans="3:5" x14ac:dyDescent="0.25">
      <c r="C40" s="5" t="s">
        <v>29</v>
      </c>
      <c r="D40" s="6"/>
      <c r="E40" s="15"/>
    </row>
    <row r="41" spans="3:5" x14ac:dyDescent="0.25">
      <c r="C41" s="5" t="s">
        <v>30</v>
      </c>
      <c r="D41" s="6"/>
      <c r="E41" s="15"/>
    </row>
    <row r="42" spans="3:5" x14ac:dyDescent="0.25">
      <c r="C42" s="5" t="s">
        <v>31</v>
      </c>
      <c r="D42" s="6"/>
      <c r="E42" s="15"/>
    </row>
    <row r="43" spans="3:5" x14ac:dyDescent="0.25">
      <c r="C43" s="5" t="s">
        <v>32</v>
      </c>
      <c r="D43" s="6"/>
      <c r="E43" s="15"/>
    </row>
    <row r="44" spans="3:5" x14ac:dyDescent="0.25">
      <c r="C44" s="5" t="s">
        <v>33</v>
      </c>
      <c r="D44" s="6"/>
      <c r="E44" s="15"/>
    </row>
    <row r="45" spans="3:5" x14ac:dyDescent="0.25">
      <c r="C45" s="5" t="s">
        <v>34</v>
      </c>
      <c r="D45" s="6"/>
      <c r="E45" s="15"/>
    </row>
    <row r="46" spans="3:5" x14ac:dyDescent="0.25">
      <c r="C46" s="5" t="s">
        <v>35</v>
      </c>
      <c r="D46" s="6"/>
      <c r="E46" s="15"/>
    </row>
    <row r="47" spans="3:5" x14ac:dyDescent="0.25">
      <c r="C47" s="3" t="s">
        <v>36</v>
      </c>
      <c r="D47" s="4"/>
      <c r="E47" s="15"/>
    </row>
    <row r="48" spans="3:5" x14ac:dyDescent="0.25">
      <c r="C48" s="5" t="s">
        <v>37</v>
      </c>
      <c r="D48" s="6"/>
      <c r="E48" s="15"/>
    </row>
    <row r="49" spans="3:5" x14ac:dyDescent="0.25">
      <c r="C49" s="5" t="s">
        <v>38</v>
      </c>
      <c r="D49" s="6"/>
      <c r="E49" s="15"/>
    </row>
    <row r="50" spans="3:5" x14ac:dyDescent="0.25">
      <c r="C50" s="5" t="s">
        <v>39</v>
      </c>
      <c r="D50" s="6"/>
      <c r="E50" s="15"/>
    </row>
    <row r="51" spans="3:5" x14ac:dyDescent="0.25">
      <c r="C51" s="5" t="s">
        <v>40</v>
      </c>
      <c r="D51" s="6"/>
      <c r="E51" s="15"/>
    </row>
    <row r="52" spans="3:5" x14ac:dyDescent="0.25">
      <c r="C52" s="5" t="s">
        <v>41</v>
      </c>
      <c r="D52" s="6"/>
      <c r="E52" s="15"/>
    </row>
    <row r="53" spans="3:5" x14ac:dyDescent="0.25">
      <c r="C53" s="5" t="s">
        <v>42</v>
      </c>
      <c r="D53" s="6"/>
      <c r="E53" s="15"/>
    </row>
    <row r="54" spans="3:5" x14ac:dyDescent="0.25">
      <c r="C54" s="3" t="s">
        <v>43</v>
      </c>
      <c r="D54" s="4"/>
      <c r="E54" s="15"/>
    </row>
    <row r="55" spans="3:5" x14ac:dyDescent="0.25">
      <c r="C55" s="5" t="s">
        <v>44</v>
      </c>
      <c r="D55" s="6">
        <v>4563199</v>
      </c>
      <c r="E55" s="15">
        <v>14081552</v>
      </c>
    </row>
    <row r="56" spans="3:5" x14ac:dyDescent="0.25">
      <c r="C56" s="5" t="s">
        <v>45</v>
      </c>
      <c r="D56" s="6">
        <v>0</v>
      </c>
      <c r="E56" s="15">
        <v>4563199</v>
      </c>
    </row>
    <row r="57" spans="3:5" x14ac:dyDescent="0.25">
      <c r="C57" s="5" t="s">
        <v>46</v>
      </c>
      <c r="D57" s="6">
        <v>4500000</v>
      </c>
      <c r="E57" s="15">
        <v>4500000</v>
      </c>
    </row>
    <row r="58" spans="3:5" x14ac:dyDescent="0.25">
      <c r="C58" s="5" t="s">
        <v>47</v>
      </c>
      <c r="D58" s="6">
        <v>14500000</v>
      </c>
      <c r="E58" s="15">
        <v>14500000</v>
      </c>
    </row>
    <row r="59" spans="3:5" x14ac:dyDescent="0.25">
      <c r="C59" s="5" t="s">
        <v>48</v>
      </c>
      <c r="D59" s="6"/>
      <c r="E59" s="15"/>
    </row>
    <row r="60" spans="3:5" x14ac:dyDescent="0.25">
      <c r="C60" s="5" t="s">
        <v>49</v>
      </c>
      <c r="D60" s="6"/>
      <c r="E60" s="15"/>
    </row>
    <row r="61" spans="3:5" x14ac:dyDescent="0.25">
      <c r="C61" s="5" t="s">
        <v>50</v>
      </c>
      <c r="D61" s="6"/>
      <c r="E61" s="15"/>
    </row>
    <row r="62" spans="3:5" x14ac:dyDescent="0.25">
      <c r="C62" s="5" t="s">
        <v>51</v>
      </c>
      <c r="D62" s="6"/>
      <c r="E62" s="15"/>
    </row>
    <row r="63" spans="3:5" x14ac:dyDescent="0.25">
      <c r="C63" s="5" t="s">
        <v>52</v>
      </c>
      <c r="D63" s="6"/>
      <c r="E63" s="15"/>
    </row>
    <row r="64" spans="3:5" x14ac:dyDescent="0.25">
      <c r="C64" s="3" t="s">
        <v>53</v>
      </c>
      <c r="D64" s="4"/>
      <c r="E64" s="15"/>
    </row>
    <row r="65" spans="3:5" x14ac:dyDescent="0.25">
      <c r="C65" s="5" t="s">
        <v>54</v>
      </c>
      <c r="D65" s="6"/>
      <c r="E65" s="15"/>
    </row>
    <row r="66" spans="3:5" x14ac:dyDescent="0.25">
      <c r="C66" s="5" t="s">
        <v>55</v>
      </c>
      <c r="D66" s="6"/>
      <c r="E66" s="15"/>
    </row>
    <row r="67" spans="3:5" x14ac:dyDescent="0.25">
      <c r="C67" s="5" t="s">
        <v>56</v>
      </c>
      <c r="D67" s="6"/>
      <c r="E67" s="15"/>
    </row>
    <row r="68" spans="3:5" x14ac:dyDescent="0.25">
      <c r="C68" s="5" t="s">
        <v>57</v>
      </c>
      <c r="D68" s="6"/>
      <c r="E68" s="15"/>
    </row>
    <row r="69" spans="3:5" x14ac:dyDescent="0.25">
      <c r="C69" s="3" t="s">
        <v>58</v>
      </c>
      <c r="D69" s="4"/>
      <c r="E69" s="15"/>
    </row>
    <row r="70" spans="3:5" x14ac:dyDescent="0.25">
      <c r="C70" s="5" t="s">
        <v>59</v>
      </c>
      <c r="D70" s="6"/>
      <c r="E70" s="15"/>
    </row>
    <row r="71" spans="3:5" x14ac:dyDescent="0.25">
      <c r="C71" s="5" t="s">
        <v>60</v>
      </c>
      <c r="D71" s="6"/>
      <c r="E71" s="15"/>
    </row>
    <row r="72" spans="3:5" x14ac:dyDescent="0.25">
      <c r="C72" s="3" t="s">
        <v>61</v>
      </c>
      <c r="D72" s="4"/>
      <c r="E72" s="15"/>
    </row>
    <row r="73" spans="3:5" x14ac:dyDescent="0.25">
      <c r="C73" s="5" t="s">
        <v>62</v>
      </c>
      <c r="D73" s="6"/>
      <c r="E73" s="15"/>
    </row>
    <row r="74" spans="3:5" x14ac:dyDescent="0.25">
      <c r="C74" s="5" t="s">
        <v>63</v>
      </c>
      <c r="D74" s="6"/>
      <c r="E74" s="15"/>
    </row>
    <row r="75" spans="3:5" x14ac:dyDescent="0.25">
      <c r="C75" s="5" t="s">
        <v>64</v>
      </c>
      <c r="D75" s="6"/>
      <c r="E75" s="15"/>
    </row>
    <row r="76" spans="3:5" x14ac:dyDescent="0.25">
      <c r="C76" s="1" t="s">
        <v>67</v>
      </c>
      <c r="D76" s="2"/>
      <c r="E76" s="20"/>
    </row>
    <row r="77" spans="3:5" x14ac:dyDescent="0.25">
      <c r="C77" s="3" t="s">
        <v>68</v>
      </c>
      <c r="D77" s="4"/>
      <c r="E77" s="15"/>
    </row>
    <row r="78" spans="3:5" x14ac:dyDescent="0.25">
      <c r="C78" s="5" t="s">
        <v>69</v>
      </c>
      <c r="D78" s="6"/>
      <c r="E78" s="15"/>
    </row>
    <row r="79" spans="3:5" x14ac:dyDescent="0.25">
      <c r="C79" s="5" t="s">
        <v>70</v>
      </c>
      <c r="D79" s="6"/>
      <c r="E79" s="15"/>
    </row>
    <row r="80" spans="3:5" x14ac:dyDescent="0.25">
      <c r="C80" s="3" t="s">
        <v>71</v>
      </c>
      <c r="D80" s="4"/>
      <c r="E80" s="15"/>
    </row>
    <row r="81" spans="3:5" x14ac:dyDescent="0.25">
      <c r="C81" s="5" t="s">
        <v>72</v>
      </c>
      <c r="D81" s="6"/>
      <c r="E81" s="15"/>
    </row>
    <row r="82" spans="3:5" x14ac:dyDescent="0.25">
      <c r="C82" s="5" t="s">
        <v>73</v>
      </c>
      <c r="D82" s="6"/>
      <c r="E82" s="15"/>
    </row>
    <row r="83" spans="3:5" x14ac:dyDescent="0.25">
      <c r="C83" s="3" t="s">
        <v>74</v>
      </c>
      <c r="D83" s="4"/>
      <c r="E83" s="15"/>
    </row>
    <row r="84" spans="3:5" x14ac:dyDescent="0.25">
      <c r="C84" s="5" t="s">
        <v>75</v>
      </c>
      <c r="D84" s="6"/>
      <c r="E84" s="15"/>
    </row>
    <row r="85" spans="3:5" x14ac:dyDescent="0.25">
      <c r="C85" s="8" t="s">
        <v>65</v>
      </c>
      <c r="D85" s="16">
        <f>+D13+D14+D15+D16+D17+D19+D23+D18+D20+D21+D22+D24+D25+D26+D27+D28+D29+D30+D31+D32+D33+D34+D35+D36+D37+D38+D39+D40+D41+D42+D43+D44+D45+D46+D47+D48+D49+D50+D51+D52+D53+D54+D55+D56+D57+D58+D59+D60+D61+D62+D63+D64+D65+D66+D67+D68+D69+D70+D71+D72+D73+D74+D75+D76+D77+D78+D79+D80+D81+D82+D83+D84</f>
        <v>264346590</v>
      </c>
      <c r="E85" s="16">
        <f>+E13+E14+E16+E15+E17+E19+E21+E20+E22+E23+E24+E25+E26+E27+E29+E30+E31+E32+E33+E34+E35+E28+E18+E36+E37+E39+E38+E40+E41+E42+E43+E44+E45+E46+E47+E48+E49+E50+E51+E52+E53+E54+E55+E56+E57+E58+E59+E60+E61+E62+E63+E64+E65+E66+E67+E68+E69+E70+E71+E72+E73+E74+E75+E76+E77+E78+E79+E80+E81+E82+E83+E84</f>
        <v>319648194.46000004</v>
      </c>
    </row>
    <row r="86" spans="3:5" x14ac:dyDescent="0.25">
      <c r="C86" s="21" t="s">
        <v>100</v>
      </c>
    </row>
    <row r="87" spans="3:5" x14ac:dyDescent="0.25">
      <c r="C87" s="5" t="s">
        <v>98</v>
      </c>
    </row>
    <row r="88" spans="3:5" x14ac:dyDescent="0.25">
      <c r="C88" s="5" t="s">
        <v>99</v>
      </c>
    </row>
    <row r="91" spans="3:5" ht="26.25" customHeight="1" x14ac:dyDescent="0.25">
      <c r="C91" s="17"/>
    </row>
    <row r="92" spans="3:5" ht="33.75" customHeight="1" x14ac:dyDescent="0.25">
      <c r="C92" s="18"/>
    </row>
    <row r="93" spans="3:5" x14ac:dyDescent="0.25">
      <c r="C93" s="19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23622047244094491" right="0.23622047244094491" top="0.15748031496062992" bottom="0.74803149606299213" header="0.31496062992125984" footer="0.31496062992125984"/>
  <pageSetup scale="7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7"/>
  <sheetViews>
    <sheetView showGridLines="0" tabSelected="1" view="pageBreakPreview" topLeftCell="B1" zoomScaleSheetLayoutView="100" workbookViewId="0">
      <pane xSplit="2" ySplit="7" topLeftCell="D82" activePane="bottomRight" state="frozen"/>
      <selection activeCell="B1" sqref="B1"/>
      <selection pane="topRight" activeCell="D1" sqref="D1"/>
      <selection pane="bottomLeft" activeCell="B8" sqref="B8"/>
      <selection pane="bottomRight" activeCell="O86" sqref="O86"/>
    </sheetView>
  </sheetViews>
  <sheetFormatPr baseColWidth="10" defaultColWidth="18.7109375" defaultRowHeight="15" x14ac:dyDescent="0.25"/>
  <cols>
    <col min="1" max="1" width="9.42578125" hidden="1" customWidth="1"/>
    <col min="2" max="2" width="1.42578125" customWidth="1"/>
    <col min="3" max="3" width="66.140625" customWidth="1"/>
    <col min="4" max="4" width="15.140625" style="36" customWidth="1"/>
    <col min="5" max="5" width="15.7109375" style="15" customWidth="1"/>
    <col min="6" max="8" width="14.5703125" style="15" customWidth="1"/>
    <col min="9" max="9" width="14.5703125" style="33" customWidth="1"/>
    <col min="10" max="11" width="14.85546875" customWidth="1"/>
    <col min="12" max="12" width="15" customWidth="1"/>
    <col min="13" max="13" width="14.85546875" customWidth="1"/>
    <col min="14" max="14" width="13.5703125" bestFit="1" customWidth="1"/>
    <col min="15" max="16" width="14.85546875" customWidth="1"/>
    <col min="17" max="17" width="14.140625" hidden="1" customWidth="1"/>
    <col min="18" max="18" width="16" customWidth="1"/>
  </cols>
  <sheetData>
    <row r="1" spans="3:19" ht="21" customHeight="1" x14ac:dyDescent="0.25">
      <c r="C1" s="59" t="s">
        <v>97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3:19" ht="15.75" x14ac:dyDescent="0.25">
      <c r="C2" s="68" t="s">
        <v>102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3:19" ht="15.75" customHeight="1" x14ac:dyDescent="0.25">
      <c r="C3" s="63" t="s">
        <v>92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</row>
    <row r="4" spans="3:19" ht="15.75" customHeight="1" x14ac:dyDescent="0.25">
      <c r="C4" s="64" t="s">
        <v>77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3:19" ht="25.5" customHeight="1" x14ac:dyDescent="0.25">
      <c r="C5" s="71" t="s">
        <v>66</v>
      </c>
      <c r="D5" s="72" t="s">
        <v>94</v>
      </c>
      <c r="E5" s="73" t="s">
        <v>93</v>
      </c>
      <c r="F5" s="70" t="s">
        <v>91</v>
      </c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9" x14ac:dyDescent="0.25">
      <c r="C6" s="71"/>
      <c r="D6" s="72"/>
      <c r="E6" s="73"/>
      <c r="F6" s="31" t="s">
        <v>79</v>
      </c>
      <c r="G6" s="31" t="s">
        <v>80</v>
      </c>
      <c r="H6" s="31" t="s">
        <v>81</v>
      </c>
      <c r="I6" s="32" t="s">
        <v>82</v>
      </c>
      <c r="J6" s="30" t="s">
        <v>83</v>
      </c>
      <c r="K6" s="30" t="s">
        <v>84</v>
      </c>
      <c r="L6" s="30" t="s">
        <v>85</v>
      </c>
      <c r="M6" s="30" t="s">
        <v>86</v>
      </c>
      <c r="N6" s="30" t="s">
        <v>87</v>
      </c>
      <c r="O6" s="30" t="s">
        <v>88</v>
      </c>
      <c r="P6" s="30" t="s">
        <v>89</v>
      </c>
      <c r="Q6" s="30" t="s">
        <v>90</v>
      </c>
      <c r="R6" s="30" t="s">
        <v>78</v>
      </c>
    </row>
    <row r="7" spans="3:19" x14ac:dyDescent="0.25">
      <c r="C7" s="29" t="s">
        <v>0</v>
      </c>
      <c r="D7" s="46"/>
      <c r="E7" s="55">
        <v>4800000</v>
      </c>
      <c r="F7" s="37"/>
      <c r="G7" s="37"/>
      <c r="H7" s="37"/>
      <c r="I7" s="37"/>
      <c r="J7" s="47"/>
      <c r="K7" s="47"/>
      <c r="L7" s="47"/>
      <c r="M7" s="47"/>
      <c r="N7" s="47"/>
      <c r="O7" s="47"/>
      <c r="P7" s="47"/>
      <c r="Q7" s="47"/>
      <c r="R7" s="47"/>
    </row>
    <row r="8" spans="3:19" x14ac:dyDescent="0.25">
      <c r="C8" s="25" t="s">
        <v>1</v>
      </c>
      <c r="D8" s="38">
        <f>SUM(D9:D13)</f>
        <v>221647397</v>
      </c>
      <c r="E8" s="39">
        <f t="shared" ref="E8:P8" si="0">SUM(E9:E13)</f>
        <v>221647397</v>
      </c>
      <c r="F8" s="39">
        <f t="shared" si="0"/>
        <v>15829383</v>
      </c>
      <c r="G8" s="39">
        <f t="shared" si="0"/>
        <v>15197377</v>
      </c>
      <c r="H8" s="39">
        <f t="shared" si="0"/>
        <v>15978621</v>
      </c>
      <c r="I8" s="39">
        <f t="shared" si="0"/>
        <v>15946297</v>
      </c>
      <c r="J8" s="40">
        <f t="shared" si="0"/>
        <v>16029670</v>
      </c>
      <c r="K8" s="40">
        <f t="shared" si="0"/>
        <v>15969256</v>
      </c>
      <c r="L8" s="40">
        <f t="shared" si="0"/>
        <v>16084865</v>
      </c>
      <c r="M8" s="40">
        <f t="shared" si="0"/>
        <v>16243104</v>
      </c>
      <c r="N8" s="40">
        <f t="shared" si="0"/>
        <v>28327946</v>
      </c>
      <c r="O8" s="40">
        <f t="shared" si="0"/>
        <v>16015244</v>
      </c>
      <c r="P8" s="40">
        <f t="shared" si="0"/>
        <v>30631007</v>
      </c>
      <c r="Q8" s="39">
        <f t="shared" ref="Q8" si="1">SUM(Q9:Q13)</f>
        <v>0</v>
      </c>
      <c r="R8" s="39">
        <f>SUM(R9:R13)</f>
        <v>202252770</v>
      </c>
    </row>
    <row r="9" spans="3:19" x14ac:dyDescent="0.25">
      <c r="C9" s="26" t="s">
        <v>2</v>
      </c>
      <c r="D9" s="55">
        <v>175962894</v>
      </c>
      <c r="E9" s="41">
        <v>175962894</v>
      </c>
      <c r="F9" s="41">
        <v>13212943</v>
      </c>
      <c r="G9" s="41">
        <v>12595509</v>
      </c>
      <c r="H9" s="41">
        <v>13260760</v>
      </c>
      <c r="I9" s="41">
        <v>13248341</v>
      </c>
      <c r="J9" s="41">
        <v>13301511</v>
      </c>
      <c r="K9" s="42">
        <v>13256976</v>
      </c>
      <c r="L9" s="42">
        <v>13350246</v>
      </c>
      <c r="M9" s="42">
        <v>13494402</v>
      </c>
      <c r="N9" s="42">
        <v>13311330</v>
      </c>
      <c r="O9" s="42">
        <v>13288177</v>
      </c>
      <c r="P9" s="42">
        <v>27935215</v>
      </c>
      <c r="Q9" s="42">
        <v>0</v>
      </c>
      <c r="R9" s="42">
        <f>SUM(F9:Q9)</f>
        <v>160255410</v>
      </c>
    </row>
    <row r="10" spans="3:19" x14ac:dyDescent="0.25">
      <c r="C10" s="26" t="s">
        <v>3</v>
      </c>
      <c r="D10" s="41">
        <v>21081126</v>
      </c>
      <c r="E10" s="41">
        <v>21081126</v>
      </c>
      <c r="F10" s="41">
        <v>600000</v>
      </c>
      <c r="G10" s="41">
        <v>680000</v>
      </c>
      <c r="H10" s="41">
        <v>694000</v>
      </c>
      <c r="I10" s="41">
        <v>676000</v>
      </c>
      <c r="J10" s="41">
        <v>698000</v>
      </c>
      <c r="K10" s="42">
        <v>689000</v>
      </c>
      <c r="L10" s="42">
        <v>689000</v>
      </c>
      <c r="M10" s="42">
        <v>689000</v>
      </c>
      <c r="N10" s="42">
        <v>12984998</v>
      </c>
      <c r="O10" s="42">
        <v>699000</v>
      </c>
      <c r="P10" s="42">
        <v>676200</v>
      </c>
      <c r="Q10" s="42">
        <v>0</v>
      </c>
      <c r="R10" s="42">
        <f t="shared" ref="R10:R71" si="2">SUM(F10:Q10)</f>
        <v>19775198</v>
      </c>
    </row>
    <row r="11" spans="3:19" x14ac:dyDescent="0.25">
      <c r="C11" s="26" t="s">
        <v>4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f t="shared" si="2"/>
        <v>0</v>
      </c>
      <c r="S11" s="14"/>
    </row>
    <row r="12" spans="3:19" x14ac:dyDescent="0.25">
      <c r="C12" s="26" t="s">
        <v>5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f t="shared" si="2"/>
        <v>0</v>
      </c>
    </row>
    <row r="13" spans="3:19" x14ac:dyDescent="0.25">
      <c r="C13" s="26" t="s">
        <v>6</v>
      </c>
      <c r="D13" s="41">
        <v>24603377</v>
      </c>
      <c r="E13" s="41">
        <v>24603377</v>
      </c>
      <c r="F13" s="41">
        <v>2016440</v>
      </c>
      <c r="G13" s="41">
        <v>1921868</v>
      </c>
      <c r="H13" s="41">
        <v>2023861</v>
      </c>
      <c r="I13" s="41">
        <v>2021956</v>
      </c>
      <c r="J13" s="41">
        <v>2030159</v>
      </c>
      <c r="K13" s="42">
        <v>2023280</v>
      </c>
      <c r="L13" s="42">
        <v>2045619</v>
      </c>
      <c r="M13" s="42">
        <v>2059702</v>
      </c>
      <c r="N13" s="42">
        <v>2031618</v>
      </c>
      <c r="O13" s="42">
        <v>2028067</v>
      </c>
      <c r="P13" s="42">
        <v>2019592</v>
      </c>
      <c r="Q13" s="42">
        <v>0</v>
      </c>
      <c r="R13" s="42">
        <f t="shared" si="2"/>
        <v>22222162</v>
      </c>
    </row>
    <row r="14" spans="3:19" x14ac:dyDescent="0.25">
      <c r="C14" s="25" t="s">
        <v>7</v>
      </c>
      <c r="D14" s="38">
        <f>SUM(D15:D23)</f>
        <v>19045000</v>
      </c>
      <c r="E14" s="39">
        <f t="shared" ref="E14:R14" si="3">SUM(E15:E23)</f>
        <v>22980485.030000001</v>
      </c>
      <c r="F14" s="39">
        <f t="shared" si="3"/>
        <v>429223</v>
      </c>
      <c r="G14" s="39">
        <f t="shared" si="3"/>
        <v>1637808</v>
      </c>
      <c r="H14" s="39">
        <f t="shared" si="3"/>
        <v>2568003</v>
      </c>
      <c r="I14" s="39">
        <f t="shared" si="3"/>
        <v>1535090</v>
      </c>
      <c r="J14" s="39">
        <f t="shared" ref="J14" si="4">SUM(J15:J23)</f>
        <v>5975693</v>
      </c>
      <c r="K14" s="40">
        <f t="shared" si="3"/>
        <v>2622510</v>
      </c>
      <c r="L14" s="40">
        <f t="shared" si="3"/>
        <v>1535969</v>
      </c>
      <c r="M14" s="40">
        <f t="shared" si="3"/>
        <v>2263770</v>
      </c>
      <c r="N14" s="40">
        <f t="shared" si="3"/>
        <v>2558532</v>
      </c>
      <c r="O14" s="40">
        <f t="shared" si="3"/>
        <v>1664731</v>
      </c>
      <c r="P14" s="40">
        <f t="shared" si="3"/>
        <v>734159</v>
      </c>
      <c r="Q14" s="40">
        <f t="shared" si="3"/>
        <v>0</v>
      </c>
      <c r="R14" s="40">
        <f t="shared" si="3"/>
        <v>23525488</v>
      </c>
    </row>
    <row r="15" spans="3:19" x14ac:dyDescent="0.25">
      <c r="C15" s="26" t="s">
        <v>8</v>
      </c>
      <c r="D15" s="41">
        <v>8745000</v>
      </c>
      <c r="E15" s="41">
        <v>14680485.029999999</v>
      </c>
      <c r="F15" s="41">
        <v>429223</v>
      </c>
      <c r="G15" s="41">
        <v>1637808</v>
      </c>
      <c r="H15" s="41">
        <v>2134670</v>
      </c>
      <c r="I15" s="41">
        <v>535357</v>
      </c>
      <c r="J15" s="41">
        <v>1614060</v>
      </c>
      <c r="K15" s="42">
        <v>1905977</v>
      </c>
      <c r="L15" s="42">
        <v>819436</v>
      </c>
      <c r="M15" s="42">
        <v>1830437</v>
      </c>
      <c r="N15" s="42">
        <v>1558799</v>
      </c>
      <c r="O15" s="42">
        <v>1231398</v>
      </c>
      <c r="P15" s="42">
        <v>17626</v>
      </c>
      <c r="Q15" s="42">
        <v>0</v>
      </c>
      <c r="R15" s="42">
        <f t="shared" si="2"/>
        <v>13714791</v>
      </c>
    </row>
    <row r="16" spans="3:19" x14ac:dyDescent="0.25">
      <c r="C16" s="26" t="s">
        <v>9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f t="shared" si="2"/>
        <v>0</v>
      </c>
    </row>
    <row r="17" spans="3:19" x14ac:dyDescent="0.25">
      <c r="C17" s="26" t="s">
        <v>10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f t="shared" si="2"/>
        <v>0</v>
      </c>
    </row>
    <row r="18" spans="3:19" x14ac:dyDescent="0.25">
      <c r="C18" s="26" t="s">
        <v>11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f t="shared" si="2"/>
        <v>0</v>
      </c>
    </row>
    <row r="19" spans="3:19" x14ac:dyDescent="0.25">
      <c r="C19" s="26" t="s">
        <v>12</v>
      </c>
      <c r="D19" s="41">
        <v>5800000</v>
      </c>
      <c r="E19" s="41">
        <v>4800000</v>
      </c>
      <c r="F19" s="41">
        <v>0</v>
      </c>
      <c r="G19" s="41">
        <v>0</v>
      </c>
      <c r="H19" s="41">
        <v>433333</v>
      </c>
      <c r="I19" s="41">
        <v>433333</v>
      </c>
      <c r="J19" s="41">
        <v>4333333</v>
      </c>
      <c r="K19" s="42">
        <v>433333</v>
      </c>
      <c r="L19" s="42">
        <v>433333</v>
      </c>
      <c r="M19" s="42">
        <v>433333</v>
      </c>
      <c r="N19" s="42">
        <v>433333</v>
      </c>
      <c r="O19" s="42">
        <v>433333</v>
      </c>
      <c r="P19" s="42">
        <v>433333</v>
      </c>
      <c r="Q19" s="42">
        <v>0</v>
      </c>
      <c r="R19" s="42">
        <f t="shared" si="2"/>
        <v>7799997</v>
      </c>
    </row>
    <row r="20" spans="3:19" x14ac:dyDescent="0.25">
      <c r="C20" s="26" t="s">
        <v>13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f t="shared" si="2"/>
        <v>0</v>
      </c>
    </row>
    <row r="21" spans="3:19" x14ac:dyDescent="0.25">
      <c r="C21" s="26" t="s">
        <v>14</v>
      </c>
      <c r="D21" s="41">
        <v>2000000</v>
      </c>
      <c r="E21" s="41">
        <v>1000000</v>
      </c>
      <c r="F21" s="41">
        <v>0</v>
      </c>
      <c r="G21" s="41">
        <v>0</v>
      </c>
      <c r="H21" s="41">
        <v>0</v>
      </c>
      <c r="I21" s="41">
        <v>566400</v>
      </c>
      <c r="J21" s="41">
        <v>28300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f t="shared" si="2"/>
        <v>594700</v>
      </c>
    </row>
    <row r="22" spans="3:19" x14ac:dyDescent="0.25">
      <c r="C22" s="26" t="s">
        <v>15</v>
      </c>
      <c r="D22" s="41">
        <v>2500000</v>
      </c>
      <c r="E22" s="41">
        <v>2500000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283200</v>
      </c>
      <c r="L22" s="42">
        <v>283200</v>
      </c>
      <c r="M22" s="42">
        <v>0</v>
      </c>
      <c r="N22" s="42">
        <v>566400</v>
      </c>
      <c r="O22" s="42">
        <v>0</v>
      </c>
      <c r="P22" s="42">
        <v>283200</v>
      </c>
      <c r="Q22" s="42">
        <v>0</v>
      </c>
      <c r="R22" s="42">
        <f t="shared" si="2"/>
        <v>1416000</v>
      </c>
    </row>
    <row r="23" spans="3:19" x14ac:dyDescent="0.25">
      <c r="C23" s="26" t="s">
        <v>16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f t="shared" si="2"/>
        <v>0</v>
      </c>
    </row>
    <row r="24" spans="3:19" x14ac:dyDescent="0.25">
      <c r="C24" s="25" t="s">
        <v>17</v>
      </c>
      <c r="D24" s="38">
        <f>SUM(D25:D33)</f>
        <v>35531228</v>
      </c>
      <c r="E24" s="39">
        <f t="shared" ref="E24:R24" si="5">SUM(E25:E33)</f>
        <v>64603163</v>
      </c>
      <c r="F24" s="39">
        <f t="shared" si="5"/>
        <v>0</v>
      </c>
      <c r="G24" s="39">
        <f t="shared" si="5"/>
        <v>0</v>
      </c>
      <c r="H24" s="39">
        <f t="shared" si="5"/>
        <v>0</v>
      </c>
      <c r="I24" s="39">
        <f t="shared" si="5"/>
        <v>0</v>
      </c>
      <c r="J24" s="39">
        <f t="shared" ref="J24" si="6">SUM(J25:J33)</f>
        <v>0</v>
      </c>
      <c r="K24" s="40">
        <f t="shared" si="5"/>
        <v>9156400</v>
      </c>
      <c r="L24" s="40">
        <f t="shared" si="5"/>
        <v>695722</v>
      </c>
      <c r="M24" s="40">
        <f t="shared" si="5"/>
        <v>2799190</v>
      </c>
      <c r="N24" s="40">
        <f t="shared" si="5"/>
        <v>3256600</v>
      </c>
      <c r="O24" s="40">
        <f t="shared" si="5"/>
        <v>7622800</v>
      </c>
      <c r="P24" s="40">
        <f t="shared" si="5"/>
        <v>7291560</v>
      </c>
      <c r="Q24" s="40">
        <f t="shared" si="5"/>
        <v>0</v>
      </c>
      <c r="R24" s="40">
        <f t="shared" si="5"/>
        <v>30822272</v>
      </c>
      <c r="S24" s="55"/>
    </row>
    <row r="25" spans="3:19" x14ac:dyDescent="0.25">
      <c r="C25" s="26" t="s">
        <v>18</v>
      </c>
      <c r="D25" s="41">
        <v>18500000</v>
      </c>
      <c r="E25" s="41">
        <v>27750000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2">
        <v>4484000</v>
      </c>
      <c r="L25" s="42">
        <v>0</v>
      </c>
      <c r="M25" s="42">
        <v>0</v>
      </c>
      <c r="N25" s="42">
        <v>1427800</v>
      </c>
      <c r="O25" s="42">
        <v>7622800</v>
      </c>
      <c r="P25" s="42">
        <v>7291560</v>
      </c>
      <c r="Q25" s="42">
        <v>0</v>
      </c>
      <c r="R25" s="42">
        <f t="shared" si="2"/>
        <v>20826160</v>
      </c>
      <c r="S25" s="55"/>
    </row>
    <row r="26" spans="3:19" x14ac:dyDescent="0.25">
      <c r="C26" s="26" t="s">
        <v>19</v>
      </c>
      <c r="D26" s="41">
        <v>0</v>
      </c>
      <c r="E26" s="41">
        <v>1500000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f t="shared" si="2"/>
        <v>0</v>
      </c>
    </row>
    <row r="27" spans="3:19" x14ac:dyDescent="0.25">
      <c r="C27" s="26" t="s">
        <v>20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f t="shared" si="2"/>
        <v>0</v>
      </c>
    </row>
    <row r="28" spans="3:19" x14ac:dyDescent="0.25">
      <c r="C28" s="26" t="s">
        <v>21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f t="shared" si="2"/>
        <v>0</v>
      </c>
    </row>
    <row r="29" spans="3:19" x14ac:dyDescent="0.25">
      <c r="C29" s="26" t="s">
        <v>22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f t="shared" si="2"/>
        <v>0</v>
      </c>
    </row>
    <row r="30" spans="3:19" x14ac:dyDescent="0.25">
      <c r="C30" s="26" t="s">
        <v>23</v>
      </c>
      <c r="D30" s="41">
        <v>8000000</v>
      </c>
      <c r="E30" s="55">
        <v>9000000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2">
        <v>2855600</v>
      </c>
      <c r="L30" s="42">
        <v>0</v>
      </c>
      <c r="M30" s="42">
        <v>0</v>
      </c>
      <c r="N30" s="42">
        <v>920400</v>
      </c>
      <c r="O30" s="42">
        <v>0</v>
      </c>
      <c r="P30" s="42">
        <v>0</v>
      </c>
      <c r="Q30" s="42">
        <v>0</v>
      </c>
      <c r="R30" s="42">
        <f t="shared" si="2"/>
        <v>3776000</v>
      </c>
    </row>
    <row r="31" spans="3:19" x14ac:dyDescent="0.25">
      <c r="C31" s="26" t="s">
        <v>24</v>
      </c>
      <c r="D31" s="41">
        <v>4232038</v>
      </c>
      <c r="E31" s="55">
        <v>4232038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2">
        <v>1816800</v>
      </c>
      <c r="L31" s="42">
        <v>0</v>
      </c>
      <c r="M31" s="42">
        <v>0</v>
      </c>
      <c r="N31" s="42">
        <v>908400</v>
      </c>
      <c r="O31" s="42">
        <v>0</v>
      </c>
      <c r="P31" s="42">
        <v>0</v>
      </c>
      <c r="Q31" s="42">
        <v>0</v>
      </c>
      <c r="R31" s="42">
        <f t="shared" si="2"/>
        <v>2725200</v>
      </c>
    </row>
    <row r="32" spans="3:19" x14ac:dyDescent="0.25">
      <c r="C32" s="26" t="s">
        <v>25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f t="shared" si="2"/>
        <v>0</v>
      </c>
    </row>
    <row r="33" spans="3:18" x14ac:dyDescent="0.25">
      <c r="C33" s="26" t="s">
        <v>26</v>
      </c>
      <c r="D33" s="41">
        <v>4799190</v>
      </c>
      <c r="E33" s="55">
        <v>22121125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2">
        <v>0</v>
      </c>
      <c r="L33" s="42">
        <v>695722</v>
      </c>
      <c r="M33" s="42">
        <v>2799190</v>
      </c>
      <c r="N33" s="42">
        <v>0</v>
      </c>
      <c r="O33" s="42">
        <v>0</v>
      </c>
      <c r="P33" s="42">
        <v>0</v>
      </c>
      <c r="Q33" s="42">
        <v>0</v>
      </c>
      <c r="R33" s="42">
        <f t="shared" si="2"/>
        <v>3494912</v>
      </c>
    </row>
    <row r="34" spans="3:18" x14ac:dyDescent="0.25">
      <c r="C34" s="25" t="s">
        <v>27</v>
      </c>
      <c r="D34" s="38">
        <f>SUM(D35:D42)</f>
        <v>18122965</v>
      </c>
      <c r="E34" s="39">
        <f t="shared" ref="E34:P34" si="7">SUM(E35:E42)</f>
        <v>18122965</v>
      </c>
      <c r="F34" s="39">
        <f t="shared" si="7"/>
        <v>1708841</v>
      </c>
      <c r="G34" s="39">
        <f t="shared" si="7"/>
        <v>1678654</v>
      </c>
      <c r="H34" s="39">
        <f t="shared" si="7"/>
        <v>1678653</v>
      </c>
      <c r="I34" s="39">
        <f t="shared" si="7"/>
        <v>1678653</v>
      </c>
      <c r="J34" s="39">
        <f t="shared" ref="J34" si="8">SUM(J35:J42)</f>
        <v>1405505</v>
      </c>
      <c r="K34" s="40">
        <f t="shared" si="7"/>
        <v>1492323</v>
      </c>
      <c r="L34" s="40">
        <f t="shared" si="7"/>
        <v>1542386</v>
      </c>
      <c r="M34" s="40">
        <f t="shared" si="7"/>
        <v>1563561</v>
      </c>
      <c r="N34" s="40">
        <f t="shared" si="7"/>
        <v>1550943</v>
      </c>
      <c r="O34" s="40">
        <f t="shared" si="7"/>
        <v>1570944</v>
      </c>
      <c r="P34" s="40">
        <f t="shared" si="7"/>
        <v>1520944</v>
      </c>
      <c r="Q34" s="40">
        <f t="shared" ref="Q34:R34" si="9">SUM(Q35:Q42)</f>
        <v>0</v>
      </c>
      <c r="R34" s="40">
        <f t="shared" si="9"/>
        <v>17391407</v>
      </c>
    </row>
    <row r="35" spans="3:18" x14ac:dyDescent="0.25">
      <c r="C35" s="26" t="s">
        <v>28</v>
      </c>
      <c r="D35" s="41">
        <v>18122965</v>
      </c>
      <c r="E35" s="55">
        <v>18122965</v>
      </c>
      <c r="F35" s="41">
        <v>1708841</v>
      </c>
      <c r="G35" s="41">
        <v>1678654</v>
      </c>
      <c r="H35" s="41">
        <v>1678653</v>
      </c>
      <c r="I35" s="41">
        <v>1678653</v>
      </c>
      <c r="J35" s="42">
        <v>1405505</v>
      </c>
      <c r="K35" s="42">
        <v>1492323</v>
      </c>
      <c r="L35" s="42">
        <v>1542386</v>
      </c>
      <c r="M35" s="42">
        <v>1563561</v>
      </c>
      <c r="N35" s="42">
        <v>1550943</v>
      </c>
      <c r="O35" s="42">
        <v>1570944</v>
      </c>
      <c r="P35" s="42">
        <v>1520944</v>
      </c>
      <c r="Q35" s="42">
        <v>0</v>
      </c>
      <c r="R35" s="42">
        <f t="shared" si="2"/>
        <v>17391407</v>
      </c>
    </row>
    <row r="36" spans="3:18" x14ac:dyDescent="0.25">
      <c r="C36" s="26" t="s">
        <v>29</v>
      </c>
      <c r="D36" s="43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f t="shared" si="2"/>
        <v>0</v>
      </c>
    </row>
    <row r="37" spans="3:18" x14ac:dyDescent="0.25">
      <c r="C37" s="26" t="s">
        <v>30</v>
      </c>
      <c r="D37" s="43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f t="shared" si="2"/>
        <v>0</v>
      </c>
    </row>
    <row r="38" spans="3:18" x14ac:dyDescent="0.25">
      <c r="C38" s="26" t="s">
        <v>31</v>
      </c>
      <c r="D38" s="43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f t="shared" si="2"/>
        <v>0</v>
      </c>
    </row>
    <row r="39" spans="3:18" x14ac:dyDescent="0.25">
      <c r="C39" s="26" t="s">
        <v>32</v>
      </c>
      <c r="D39" s="43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f t="shared" si="2"/>
        <v>0</v>
      </c>
    </row>
    <row r="40" spans="3:18" x14ac:dyDescent="0.25">
      <c r="C40" s="26" t="s">
        <v>33</v>
      </c>
      <c r="D40" s="43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f t="shared" si="2"/>
        <v>0</v>
      </c>
    </row>
    <row r="41" spans="3:18" x14ac:dyDescent="0.25">
      <c r="C41" s="26" t="s">
        <v>34</v>
      </c>
      <c r="D41" s="43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f t="shared" si="2"/>
        <v>0</v>
      </c>
    </row>
    <row r="42" spans="3:18" x14ac:dyDescent="0.25">
      <c r="C42" s="26" t="s">
        <v>35</v>
      </c>
      <c r="D42" s="43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f t="shared" si="2"/>
        <v>0</v>
      </c>
    </row>
    <row r="43" spans="3:18" x14ac:dyDescent="0.25">
      <c r="C43" s="25" t="s">
        <v>36</v>
      </c>
      <c r="D43" s="38">
        <f>SUM(D44:D49)</f>
        <v>0</v>
      </c>
      <c r="E43" s="39">
        <f t="shared" ref="E43:Q43" si="10">SUM(E44:E49)</f>
        <v>0</v>
      </c>
      <c r="F43" s="39">
        <f t="shared" si="10"/>
        <v>0</v>
      </c>
      <c r="G43" s="39">
        <f t="shared" si="10"/>
        <v>0</v>
      </c>
      <c r="H43" s="39">
        <f t="shared" si="10"/>
        <v>0</v>
      </c>
      <c r="I43" s="39">
        <f t="shared" si="10"/>
        <v>0</v>
      </c>
      <c r="J43" s="40">
        <f t="shared" si="10"/>
        <v>0</v>
      </c>
      <c r="K43" s="40">
        <f t="shared" si="10"/>
        <v>0</v>
      </c>
      <c r="L43" s="40">
        <f t="shared" si="10"/>
        <v>0</v>
      </c>
      <c r="M43" s="40">
        <f t="shared" si="10"/>
        <v>0</v>
      </c>
      <c r="N43" s="40">
        <f t="shared" si="10"/>
        <v>0</v>
      </c>
      <c r="O43" s="40">
        <f t="shared" si="10"/>
        <v>0</v>
      </c>
      <c r="P43" s="40">
        <f t="shared" si="10"/>
        <v>0</v>
      </c>
      <c r="Q43" s="40">
        <f t="shared" si="10"/>
        <v>0</v>
      </c>
      <c r="R43" s="40">
        <f>SUM(R44:R49)</f>
        <v>0</v>
      </c>
    </row>
    <row r="44" spans="3:18" x14ac:dyDescent="0.25">
      <c r="C44" s="26" t="s">
        <v>37</v>
      </c>
      <c r="D44" s="43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f t="shared" si="2"/>
        <v>0</v>
      </c>
    </row>
    <row r="45" spans="3:18" x14ac:dyDescent="0.25">
      <c r="C45" s="26" t="s">
        <v>38</v>
      </c>
      <c r="D45" s="43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f t="shared" si="2"/>
        <v>0</v>
      </c>
    </row>
    <row r="46" spans="3:18" x14ac:dyDescent="0.25">
      <c r="C46" s="26" t="s">
        <v>39</v>
      </c>
      <c r="D46" s="43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f t="shared" si="2"/>
        <v>0</v>
      </c>
    </row>
    <row r="47" spans="3:18" x14ac:dyDescent="0.25">
      <c r="C47" s="26" t="s">
        <v>40</v>
      </c>
      <c r="D47" s="43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f t="shared" si="2"/>
        <v>0</v>
      </c>
    </row>
    <row r="48" spans="3:18" x14ac:dyDescent="0.25">
      <c r="C48" s="26" t="s">
        <v>41</v>
      </c>
      <c r="D48" s="43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f t="shared" si="2"/>
        <v>0</v>
      </c>
    </row>
    <row r="49" spans="3:18" x14ac:dyDescent="0.25">
      <c r="C49" s="26" t="s">
        <v>42</v>
      </c>
      <c r="D49" s="43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f t="shared" si="2"/>
        <v>0</v>
      </c>
    </row>
    <row r="50" spans="3:18" x14ac:dyDescent="0.25">
      <c r="C50" s="25" t="s">
        <v>43</v>
      </c>
      <c r="D50" s="38">
        <f>SUM(D51:D59)</f>
        <v>0</v>
      </c>
      <c r="E50" s="39">
        <f t="shared" ref="E50:R50" si="11">SUM(E51:E59)</f>
        <v>23300000</v>
      </c>
      <c r="F50" s="39">
        <f t="shared" si="11"/>
        <v>0</v>
      </c>
      <c r="G50" s="39">
        <f t="shared" si="11"/>
        <v>0</v>
      </c>
      <c r="H50" s="39">
        <f t="shared" si="11"/>
        <v>0</v>
      </c>
      <c r="I50" s="39">
        <f t="shared" si="11"/>
        <v>0</v>
      </c>
      <c r="J50" s="40">
        <f t="shared" si="11"/>
        <v>0</v>
      </c>
      <c r="K50" s="40">
        <f t="shared" si="11"/>
        <v>5686243</v>
      </c>
      <c r="L50" s="40">
        <f t="shared" si="11"/>
        <v>3004770</v>
      </c>
      <c r="M50" s="40">
        <f t="shared" si="11"/>
        <v>0</v>
      </c>
      <c r="N50" s="40">
        <f t="shared" si="11"/>
        <v>0</v>
      </c>
      <c r="O50" s="40">
        <f t="shared" si="11"/>
        <v>4173000</v>
      </c>
      <c r="P50" s="40">
        <f t="shared" si="11"/>
        <v>3450818</v>
      </c>
      <c r="Q50" s="40">
        <f t="shared" si="11"/>
        <v>0</v>
      </c>
      <c r="R50" s="40">
        <f t="shared" si="11"/>
        <v>16314831</v>
      </c>
    </row>
    <row r="51" spans="3:18" x14ac:dyDescent="0.25">
      <c r="C51" s="26" t="s">
        <v>44</v>
      </c>
      <c r="D51" s="41">
        <v>0</v>
      </c>
      <c r="E51" s="55">
        <v>16000000</v>
      </c>
      <c r="F51" s="41">
        <v>0</v>
      </c>
      <c r="G51" s="41">
        <v>0</v>
      </c>
      <c r="H51" s="41">
        <v>0</v>
      </c>
      <c r="I51" s="41">
        <v>0</v>
      </c>
      <c r="J51" s="42">
        <v>0</v>
      </c>
      <c r="K51" s="42">
        <v>5686243</v>
      </c>
      <c r="L51" s="42">
        <v>0</v>
      </c>
      <c r="M51" s="42">
        <v>0</v>
      </c>
      <c r="N51" s="42">
        <v>0</v>
      </c>
      <c r="O51" s="42">
        <v>0</v>
      </c>
      <c r="P51" s="42">
        <v>3355618</v>
      </c>
      <c r="Q51" s="42">
        <v>0</v>
      </c>
      <c r="R51" s="42">
        <f t="shared" si="2"/>
        <v>9041861</v>
      </c>
    </row>
    <row r="52" spans="3:18" x14ac:dyDescent="0.25">
      <c r="C52" s="26" t="s">
        <v>45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f t="shared" si="2"/>
        <v>0</v>
      </c>
    </row>
    <row r="53" spans="3:18" x14ac:dyDescent="0.25">
      <c r="C53" s="26" t="s">
        <v>46</v>
      </c>
      <c r="D53" s="41">
        <v>0</v>
      </c>
      <c r="E53" s="55">
        <v>3100000</v>
      </c>
      <c r="F53" s="41">
        <v>0</v>
      </c>
      <c r="G53" s="41">
        <v>0</v>
      </c>
      <c r="H53" s="41">
        <v>0</v>
      </c>
      <c r="I53" s="41">
        <v>0</v>
      </c>
      <c r="J53" s="42">
        <v>0</v>
      </c>
      <c r="K53" s="42">
        <v>0</v>
      </c>
      <c r="L53" s="42">
        <v>3004770</v>
      </c>
      <c r="M53" s="42">
        <v>0</v>
      </c>
      <c r="N53" s="42">
        <v>0</v>
      </c>
      <c r="O53" s="42">
        <v>0</v>
      </c>
      <c r="P53" s="42">
        <v>95200</v>
      </c>
      <c r="Q53" s="42">
        <v>0</v>
      </c>
      <c r="R53" s="42">
        <f t="shared" si="2"/>
        <v>3099970</v>
      </c>
    </row>
    <row r="54" spans="3:18" x14ac:dyDescent="0.25">
      <c r="C54" s="26" t="s">
        <v>47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f t="shared" si="2"/>
        <v>0</v>
      </c>
    </row>
    <row r="55" spans="3:18" x14ac:dyDescent="0.25">
      <c r="C55" s="26" t="s">
        <v>48</v>
      </c>
      <c r="D55" s="41">
        <v>0</v>
      </c>
      <c r="E55" s="55">
        <v>4200000</v>
      </c>
      <c r="F55" s="41">
        <v>0</v>
      </c>
      <c r="G55" s="41">
        <v>0</v>
      </c>
      <c r="H55" s="41">
        <v>0</v>
      </c>
      <c r="I55" s="41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4173000</v>
      </c>
      <c r="P55" s="42">
        <v>0</v>
      </c>
      <c r="Q55" s="42">
        <v>0</v>
      </c>
      <c r="R55" s="42">
        <f t="shared" si="2"/>
        <v>4173000</v>
      </c>
    </row>
    <row r="56" spans="3:18" x14ac:dyDescent="0.25">
      <c r="C56" s="26" t="s">
        <v>49</v>
      </c>
      <c r="D56" s="41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f t="shared" si="2"/>
        <v>0</v>
      </c>
    </row>
    <row r="57" spans="3:18" x14ac:dyDescent="0.25">
      <c r="C57" s="26" t="s">
        <v>50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f t="shared" si="2"/>
        <v>0</v>
      </c>
    </row>
    <row r="58" spans="3:18" x14ac:dyDescent="0.25">
      <c r="C58" s="26" t="s">
        <v>51</v>
      </c>
      <c r="D58" s="41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f t="shared" si="2"/>
        <v>0</v>
      </c>
    </row>
    <row r="59" spans="3:18" x14ac:dyDescent="0.25">
      <c r="C59" s="26" t="s">
        <v>52</v>
      </c>
      <c r="D59" s="41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f t="shared" si="2"/>
        <v>0</v>
      </c>
    </row>
    <row r="60" spans="3:18" x14ac:dyDescent="0.25">
      <c r="C60" s="25" t="s">
        <v>53</v>
      </c>
      <c r="D60" s="38">
        <f>SUM(D61:D64)</f>
        <v>0</v>
      </c>
      <c r="E60" s="39">
        <f t="shared" ref="E60:R60" si="12">SUM(E61:E64)</f>
        <v>0</v>
      </c>
      <c r="F60" s="39">
        <f t="shared" si="12"/>
        <v>0</v>
      </c>
      <c r="G60" s="39">
        <f t="shared" si="12"/>
        <v>0</v>
      </c>
      <c r="H60" s="39">
        <f t="shared" si="12"/>
        <v>0</v>
      </c>
      <c r="I60" s="39">
        <f t="shared" si="12"/>
        <v>0</v>
      </c>
      <c r="J60" s="40">
        <f t="shared" si="12"/>
        <v>0</v>
      </c>
      <c r="K60" s="40">
        <f t="shared" si="12"/>
        <v>0</v>
      </c>
      <c r="L60" s="40">
        <f t="shared" si="12"/>
        <v>0</v>
      </c>
      <c r="M60" s="40">
        <f t="shared" si="12"/>
        <v>0</v>
      </c>
      <c r="N60" s="40">
        <f t="shared" si="12"/>
        <v>0</v>
      </c>
      <c r="O60" s="40">
        <f t="shared" si="12"/>
        <v>0</v>
      </c>
      <c r="P60" s="40">
        <f t="shared" si="12"/>
        <v>0</v>
      </c>
      <c r="Q60" s="40">
        <f t="shared" si="12"/>
        <v>0</v>
      </c>
      <c r="R60" s="40">
        <f t="shared" si="12"/>
        <v>0</v>
      </c>
    </row>
    <row r="61" spans="3:18" x14ac:dyDescent="0.25">
      <c r="C61" s="26" t="s">
        <v>54</v>
      </c>
      <c r="D61" s="43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f t="shared" si="2"/>
        <v>0</v>
      </c>
    </row>
    <row r="62" spans="3:18" x14ac:dyDescent="0.25">
      <c r="C62" s="26" t="s">
        <v>55</v>
      </c>
      <c r="D62" s="43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f t="shared" si="2"/>
        <v>0</v>
      </c>
    </row>
    <row r="63" spans="3:18" x14ac:dyDescent="0.25">
      <c r="C63" s="26" t="s">
        <v>56</v>
      </c>
      <c r="D63" s="43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f t="shared" si="2"/>
        <v>0</v>
      </c>
    </row>
    <row r="64" spans="3:18" x14ac:dyDescent="0.25">
      <c r="C64" s="26" t="s">
        <v>57</v>
      </c>
      <c r="D64" s="43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f t="shared" si="2"/>
        <v>0</v>
      </c>
    </row>
    <row r="65" spans="3:18" x14ac:dyDescent="0.25">
      <c r="C65" s="25" t="s">
        <v>58</v>
      </c>
      <c r="D65" s="38">
        <f>SUM(D66:D67)</f>
        <v>0</v>
      </c>
      <c r="E65" s="39">
        <f t="shared" ref="E65:P65" si="13">SUM(E66:E67)</f>
        <v>0</v>
      </c>
      <c r="F65" s="39">
        <f t="shared" si="13"/>
        <v>0</v>
      </c>
      <c r="G65" s="39">
        <f t="shared" si="13"/>
        <v>0</v>
      </c>
      <c r="H65" s="39">
        <f t="shared" si="13"/>
        <v>0</v>
      </c>
      <c r="I65" s="39">
        <f t="shared" si="13"/>
        <v>0</v>
      </c>
      <c r="J65" s="40">
        <f t="shared" si="13"/>
        <v>0</v>
      </c>
      <c r="K65" s="40">
        <f t="shared" si="13"/>
        <v>0</v>
      </c>
      <c r="L65" s="40">
        <f t="shared" si="13"/>
        <v>0</v>
      </c>
      <c r="M65" s="40">
        <f t="shared" si="13"/>
        <v>0</v>
      </c>
      <c r="N65" s="40">
        <f t="shared" si="13"/>
        <v>0</v>
      </c>
      <c r="O65" s="40">
        <f t="shared" si="13"/>
        <v>0</v>
      </c>
      <c r="P65" s="40">
        <f t="shared" si="13"/>
        <v>0</v>
      </c>
      <c r="Q65" s="40">
        <f t="shared" ref="Q65:R65" si="14">SUM(Q66:Q67)</f>
        <v>0</v>
      </c>
      <c r="R65" s="40">
        <f t="shared" si="14"/>
        <v>0</v>
      </c>
    </row>
    <row r="66" spans="3:18" x14ac:dyDescent="0.25">
      <c r="C66" s="26" t="s">
        <v>59</v>
      </c>
      <c r="D66" s="43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f t="shared" si="2"/>
        <v>0</v>
      </c>
    </row>
    <row r="67" spans="3:18" x14ac:dyDescent="0.25">
      <c r="C67" s="26" t="s">
        <v>60</v>
      </c>
      <c r="D67" s="43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f t="shared" si="2"/>
        <v>0</v>
      </c>
    </row>
    <row r="68" spans="3:18" x14ac:dyDescent="0.25">
      <c r="C68" s="25" t="s">
        <v>61</v>
      </c>
      <c r="D68" s="38">
        <f>SUM(D69:D71)</f>
        <v>0</v>
      </c>
      <c r="E68" s="39">
        <f t="shared" ref="E68:R68" si="15">SUM(E69:E71)</f>
        <v>0</v>
      </c>
      <c r="F68" s="39">
        <f t="shared" si="15"/>
        <v>0</v>
      </c>
      <c r="G68" s="39">
        <f t="shared" si="15"/>
        <v>0</v>
      </c>
      <c r="H68" s="39">
        <f t="shared" si="15"/>
        <v>0</v>
      </c>
      <c r="I68" s="39">
        <f t="shared" si="15"/>
        <v>0</v>
      </c>
      <c r="J68" s="40">
        <f t="shared" si="15"/>
        <v>0</v>
      </c>
      <c r="K68" s="40">
        <f t="shared" si="15"/>
        <v>0</v>
      </c>
      <c r="L68" s="40">
        <f t="shared" si="15"/>
        <v>0</v>
      </c>
      <c r="M68" s="40">
        <f t="shared" si="15"/>
        <v>0</v>
      </c>
      <c r="N68" s="40">
        <f t="shared" si="15"/>
        <v>0</v>
      </c>
      <c r="O68" s="40">
        <f t="shared" si="15"/>
        <v>0</v>
      </c>
      <c r="P68" s="40">
        <f t="shared" si="15"/>
        <v>0</v>
      </c>
      <c r="Q68" s="40">
        <f t="shared" si="15"/>
        <v>0</v>
      </c>
      <c r="R68" s="40">
        <f t="shared" si="15"/>
        <v>0</v>
      </c>
    </row>
    <row r="69" spans="3:18" x14ac:dyDescent="0.25">
      <c r="C69" s="26" t="s">
        <v>62</v>
      </c>
      <c r="D69" s="43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f t="shared" si="2"/>
        <v>0</v>
      </c>
    </row>
    <row r="70" spans="3:18" x14ac:dyDescent="0.25">
      <c r="C70" s="26" t="s">
        <v>63</v>
      </c>
      <c r="D70" s="43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f t="shared" si="2"/>
        <v>0</v>
      </c>
    </row>
    <row r="71" spans="3:18" x14ac:dyDescent="0.25">
      <c r="C71" s="26" t="s">
        <v>64</v>
      </c>
      <c r="D71" s="43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4">
        <v>0</v>
      </c>
      <c r="R71" s="42">
        <f t="shared" si="2"/>
        <v>0</v>
      </c>
    </row>
    <row r="72" spans="3:18" x14ac:dyDescent="0.25">
      <c r="C72" s="24" t="s">
        <v>67</v>
      </c>
      <c r="D72" s="38">
        <f>+D73+D76+D79</f>
        <v>0</v>
      </c>
      <c r="E72" s="39">
        <f t="shared" ref="E72:R72" si="16">+E73+E76+E79</f>
        <v>0</v>
      </c>
      <c r="F72" s="39">
        <f t="shared" si="16"/>
        <v>4674598.38</v>
      </c>
      <c r="G72" s="39">
        <f t="shared" si="16"/>
        <v>4128206.38</v>
      </c>
      <c r="H72" s="39">
        <f t="shared" si="16"/>
        <v>2416768.38</v>
      </c>
      <c r="I72" s="39">
        <f t="shared" si="16"/>
        <v>3482005.38</v>
      </c>
      <c r="J72" s="40">
        <f t="shared" si="16"/>
        <v>1967877.38</v>
      </c>
      <c r="K72" s="40">
        <f t="shared" si="16"/>
        <v>0</v>
      </c>
      <c r="L72" s="40">
        <f t="shared" si="16"/>
        <v>0</v>
      </c>
      <c r="M72" s="40">
        <f t="shared" si="16"/>
        <v>0</v>
      </c>
      <c r="N72" s="40">
        <f t="shared" si="16"/>
        <v>0</v>
      </c>
      <c r="O72" s="40">
        <f t="shared" si="16"/>
        <v>0</v>
      </c>
      <c r="P72" s="40">
        <f t="shared" si="16"/>
        <v>0</v>
      </c>
      <c r="Q72" s="45">
        <f t="shared" si="16"/>
        <v>0</v>
      </c>
      <c r="R72" s="45">
        <f t="shared" si="16"/>
        <v>16669455.899999999</v>
      </c>
    </row>
    <row r="73" spans="3:18" x14ac:dyDescent="0.25">
      <c r="C73" s="25" t="s">
        <v>68</v>
      </c>
      <c r="D73" s="38">
        <f>SUM(D74:D75)</f>
        <v>0</v>
      </c>
      <c r="E73" s="39">
        <f t="shared" ref="E73:P73" si="17">SUM(E74:E75)</f>
        <v>0</v>
      </c>
      <c r="F73" s="39">
        <f t="shared" si="17"/>
        <v>4674598.38</v>
      </c>
      <c r="G73" s="39">
        <f t="shared" si="17"/>
        <v>4128206.38</v>
      </c>
      <c r="H73" s="39">
        <f t="shared" si="17"/>
        <v>2416768.38</v>
      </c>
      <c r="I73" s="39">
        <f t="shared" si="17"/>
        <v>3482005.38</v>
      </c>
      <c r="J73" s="40">
        <f t="shared" si="17"/>
        <v>1967877.38</v>
      </c>
      <c r="K73" s="40">
        <f t="shared" si="17"/>
        <v>0</v>
      </c>
      <c r="L73" s="40">
        <f t="shared" si="17"/>
        <v>0</v>
      </c>
      <c r="M73" s="40">
        <f t="shared" si="17"/>
        <v>0</v>
      </c>
      <c r="N73" s="40">
        <f t="shared" si="17"/>
        <v>0</v>
      </c>
      <c r="O73" s="40">
        <f t="shared" si="17"/>
        <v>0</v>
      </c>
      <c r="P73" s="40">
        <f t="shared" si="17"/>
        <v>0</v>
      </c>
      <c r="Q73" s="40">
        <f t="shared" ref="Q73:R73" si="18">+Q74+Q75</f>
        <v>0</v>
      </c>
      <c r="R73" s="40">
        <f t="shared" si="18"/>
        <v>16669455.899999999</v>
      </c>
    </row>
    <row r="74" spans="3:18" x14ac:dyDescent="0.25">
      <c r="C74" s="26" t="s">
        <v>69</v>
      </c>
      <c r="D74" s="41">
        <v>0</v>
      </c>
      <c r="E74" s="41">
        <v>0</v>
      </c>
      <c r="F74" s="41">
        <v>4674598.38</v>
      </c>
      <c r="G74" s="41">
        <v>4128206.38</v>
      </c>
      <c r="H74" s="41">
        <v>2416768.38</v>
      </c>
      <c r="I74" s="41">
        <v>3482005.38</v>
      </c>
      <c r="J74" s="42">
        <v>1967877.38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f t="shared" ref="R74:R78" si="19">SUM(F74:Q74)</f>
        <v>16669455.899999999</v>
      </c>
    </row>
    <row r="75" spans="3:18" x14ac:dyDescent="0.25">
      <c r="C75" s="26" t="s">
        <v>70</v>
      </c>
      <c r="D75" s="43">
        <v>0</v>
      </c>
      <c r="E75" s="41">
        <v>0</v>
      </c>
      <c r="F75" s="41">
        <f t="shared" ref="F75" si="20">+F76+F77</f>
        <v>0</v>
      </c>
      <c r="G75" s="41">
        <v>0</v>
      </c>
      <c r="H75" s="41">
        <v>0</v>
      </c>
      <c r="I75" s="41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0</v>
      </c>
      <c r="P75" s="42">
        <f t="shared" ref="P75:P80" si="21">+D75+E75+F75+G75+H75+I75+J75+K75+L75+M75+N75+O75</f>
        <v>0</v>
      </c>
      <c r="Q75" s="42">
        <v>0</v>
      </c>
      <c r="R75" s="42">
        <f t="shared" si="19"/>
        <v>0</v>
      </c>
    </row>
    <row r="76" spans="3:18" x14ac:dyDescent="0.25">
      <c r="C76" s="25" t="s">
        <v>71</v>
      </c>
      <c r="D76" s="38">
        <f>SUM(D77:D78)</f>
        <v>0</v>
      </c>
      <c r="E76" s="39">
        <f t="shared" ref="E76:P76" si="22">SUM(E77:E78)</f>
        <v>0</v>
      </c>
      <c r="F76" s="39">
        <f t="shared" si="22"/>
        <v>0</v>
      </c>
      <c r="G76" s="39">
        <f t="shared" si="22"/>
        <v>0</v>
      </c>
      <c r="H76" s="39">
        <f t="shared" si="22"/>
        <v>0</v>
      </c>
      <c r="I76" s="39">
        <f t="shared" si="22"/>
        <v>0</v>
      </c>
      <c r="J76" s="40">
        <f t="shared" si="22"/>
        <v>0</v>
      </c>
      <c r="K76" s="40">
        <f t="shared" si="22"/>
        <v>0</v>
      </c>
      <c r="L76" s="40">
        <f t="shared" si="22"/>
        <v>0</v>
      </c>
      <c r="M76" s="40">
        <f t="shared" si="22"/>
        <v>0</v>
      </c>
      <c r="N76" s="40">
        <f t="shared" si="22"/>
        <v>0</v>
      </c>
      <c r="O76" s="40">
        <f t="shared" si="22"/>
        <v>0</v>
      </c>
      <c r="P76" s="40">
        <f t="shared" si="22"/>
        <v>0</v>
      </c>
      <c r="Q76" s="40">
        <f t="shared" ref="Q76:R76" si="23">+Q77+Q78</f>
        <v>0</v>
      </c>
      <c r="R76" s="40">
        <f t="shared" si="23"/>
        <v>0</v>
      </c>
    </row>
    <row r="77" spans="3:18" x14ac:dyDescent="0.25">
      <c r="C77" s="26" t="s">
        <v>72</v>
      </c>
      <c r="D77" s="43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f t="shared" si="21"/>
        <v>0</v>
      </c>
      <c r="Q77" s="42">
        <v>0</v>
      </c>
      <c r="R77" s="42">
        <f t="shared" si="19"/>
        <v>0</v>
      </c>
    </row>
    <row r="78" spans="3:18" x14ac:dyDescent="0.25">
      <c r="C78" s="26" t="s">
        <v>73</v>
      </c>
      <c r="D78" s="43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f t="shared" si="21"/>
        <v>0</v>
      </c>
      <c r="Q78" s="42">
        <v>0</v>
      </c>
      <c r="R78" s="42">
        <f t="shared" si="19"/>
        <v>0</v>
      </c>
    </row>
    <row r="79" spans="3:18" x14ac:dyDescent="0.25">
      <c r="C79" s="25" t="s">
        <v>74</v>
      </c>
      <c r="D79" s="38">
        <f>SUM(D80)</f>
        <v>0</v>
      </c>
      <c r="E79" s="39">
        <f t="shared" ref="E79:P79" si="24">SUM(E80)</f>
        <v>0</v>
      </c>
      <c r="F79" s="39">
        <f t="shared" si="24"/>
        <v>0</v>
      </c>
      <c r="G79" s="39">
        <f t="shared" si="24"/>
        <v>0</v>
      </c>
      <c r="H79" s="39">
        <f t="shared" si="24"/>
        <v>0</v>
      </c>
      <c r="I79" s="39">
        <f t="shared" si="24"/>
        <v>0</v>
      </c>
      <c r="J79" s="40">
        <f t="shared" si="24"/>
        <v>0</v>
      </c>
      <c r="K79" s="40">
        <f t="shared" si="24"/>
        <v>0</v>
      </c>
      <c r="L79" s="40">
        <f t="shared" si="24"/>
        <v>0</v>
      </c>
      <c r="M79" s="40">
        <f t="shared" si="24"/>
        <v>0</v>
      </c>
      <c r="N79" s="40">
        <f t="shared" si="24"/>
        <v>0</v>
      </c>
      <c r="O79" s="40">
        <f t="shared" si="24"/>
        <v>0</v>
      </c>
      <c r="P79" s="40">
        <f t="shared" si="24"/>
        <v>0</v>
      </c>
      <c r="Q79" s="40">
        <f t="shared" ref="Q79:R79" si="25">+Q80</f>
        <v>0</v>
      </c>
      <c r="R79" s="40">
        <f t="shared" si="25"/>
        <v>0</v>
      </c>
    </row>
    <row r="80" spans="3:18" x14ac:dyDescent="0.25">
      <c r="C80" s="26" t="s">
        <v>75</v>
      </c>
      <c r="D80" s="43">
        <v>0</v>
      </c>
      <c r="E80" s="41">
        <v>0</v>
      </c>
      <c r="F80" s="48">
        <v>0</v>
      </c>
      <c r="G80" s="41">
        <v>0</v>
      </c>
      <c r="H80" s="41">
        <v>0</v>
      </c>
      <c r="I80" s="41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f t="shared" si="21"/>
        <v>0</v>
      </c>
      <c r="Q80" s="42"/>
      <c r="R80" s="42">
        <f t="shared" ref="R80" si="26">SUM(F80:Q80)</f>
        <v>0</v>
      </c>
    </row>
    <row r="81" spans="3:19" x14ac:dyDescent="0.25">
      <c r="C81" s="28" t="s">
        <v>65</v>
      </c>
      <c r="D81" s="49">
        <f>+D79+D76+D73+D68+D65+D60+D50+D43+D34+D24+D14+D8</f>
        <v>294346590</v>
      </c>
      <c r="E81" s="50">
        <f t="shared" ref="E81:P81" si="27">+E79+E76+E73+E68+E65+E60+E50+E43+E34+E24+E14+E8</f>
        <v>350654010.02999997</v>
      </c>
      <c r="F81" s="50">
        <f t="shared" si="27"/>
        <v>22642045.379999999</v>
      </c>
      <c r="G81" s="50">
        <f t="shared" si="27"/>
        <v>22642045.379999999</v>
      </c>
      <c r="H81" s="50">
        <f t="shared" si="27"/>
        <v>22642045.379999999</v>
      </c>
      <c r="I81" s="50">
        <f t="shared" si="27"/>
        <v>22642045.379999999</v>
      </c>
      <c r="J81" s="50">
        <f t="shared" si="27"/>
        <v>25378745.379999999</v>
      </c>
      <c r="K81" s="50">
        <f t="shared" si="27"/>
        <v>34926732</v>
      </c>
      <c r="L81" s="50">
        <f t="shared" si="27"/>
        <v>22863712</v>
      </c>
      <c r="M81" s="50">
        <f t="shared" si="27"/>
        <v>22869625</v>
      </c>
      <c r="N81" s="50">
        <f t="shared" si="27"/>
        <v>35694021</v>
      </c>
      <c r="O81" s="50">
        <f t="shared" si="27"/>
        <v>31046719</v>
      </c>
      <c r="P81" s="50">
        <f t="shared" si="27"/>
        <v>43628488</v>
      </c>
      <c r="Q81" s="50">
        <f t="shared" ref="Q81:R81" si="28">+Q8+Q14+Q24+Q34+Q43+Q50+Q60+Q65+Q68+Q73+Q76+Q79</f>
        <v>0</v>
      </c>
      <c r="R81" s="50">
        <f t="shared" si="28"/>
        <v>306976223.89999998</v>
      </c>
      <c r="S81" s="23"/>
    </row>
    <row r="82" spans="3:19" s="7" customFormat="1" x14ac:dyDescent="0.25">
      <c r="C82" s="51"/>
      <c r="D82" s="52"/>
      <c r="E82" s="55"/>
      <c r="F82" s="53"/>
      <c r="G82" s="53"/>
      <c r="H82" s="53"/>
      <c r="I82" s="53"/>
      <c r="J82" s="53"/>
      <c r="K82" s="53"/>
      <c r="L82" s="53"/>
      <c r="M82" s="53"/>
      <c r="N82" s="53"/>
      <c r="O82" s="53">
        <f>+O81-'[1]RES. EJEC ENERO 2022'!$D$114</f>
        <v>0</v>
      </c>
      <c r="P82" s="53"/>
      <c r="Q82" s="53"/>
      <c r="R82" s="53">
        <f>+R81/D81</f>
        <v>1.0429073559167101</v>
      </c>
      <c r="S82" s="54"/>
    </row>
    <row r="83" spans="3:19" ht="18.75" x14ac:dyDescent="0.3">
      <c r="C83" s="56" t="s">
        <v>100</v>
      </c>
      <c r="D83" s="35"/>
      <c r="N83" s="22"/>
      <c r="P83" s="22"/>
      <c r="R83" s="23"/>
    </row>
    <row r="84" spans="3:19" ht="18.75" x14ac:dyDescent="0.3">
      <c r="C84" s="57" t="s">
        <v>103</v>
      </c>
      <c r="D84" s="35"/>
      <c r="E84" s="27"/>
    </row>
    <row r="85" spans="3:19" ht="18.75" x14ac:dyDescent="0.3">
      <c r="C85" s="57" t="s">
        <v>104</v>
      </c>
      <c r="D85" s="35"/>
      <c r="E85" s="27"/>
    </row>
    <row r="86" spans="3:19" ht="18.75" x14ac:dyDescent="0.3">
      <c r="C86" s="58" t="s">
        <v>105</v>
      </c>
      <c r="D86" s="35"/>
      <c r="E86" s="27"/>
      <c r="F86" s="27"/>
      <c r="G86" s="27"/>
      <c r="H86" s="27"/>
      <c r="I86" s="34"/>
    </row>
    <row r="87" spans="3:19" ht="18.75" x14ac:dyDescent="0.3">
      <c r="C87" s="58" t="s">
        <v>101</v>
      </c>
      <c r="D87" s="35"/>
      <c r="E87" s="27"/>
      <c r="F87" s="27"/>
      <c r="G87" s="27"/>
      <c r="H87" s="27"/>
      <c r="I87" s="34"/>
    </row>
  </sheetData>
  <mergeCells count="8">
    <mergeCell ref="C4:R4"/>
    <mergeCell ref="F5:R5"/>
    <mergeCell ref="C1:R1"/>
    <mergeCell ref="C5:C6"/>
    <mergeCell ref="D5:D6"/>
    <mergeCell ref="E5:E6"/>
    <mergeCell ref="C2:R2"/>
    <mergeCell ref="C3:R3"/>
  </mergeCells>
  <pageMargins left="0.39370078740157483" right="0" top="0.74803149606299213" bottom="0.74803149606299213" header="0.31496062992125984" footer="0.31496062992125984"/>
  <pageSetup scale="48" orientation="landscape" verticalDpi="300" r:id="rId1"/>
  <rowBreaks count="1" manualBreakCount="1">
    <brk id="67" max="17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P1 Presupuesto Aprobado</vt:lpstr>
      <vt:lpstr>Ejecución Enero 2022 </vt:lpstr>
      <vt:lpstr>'Ejecución Enero 2022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Ricky Alejandro Tatis Vargas</cp:lastModifiedBy>
  <cp:lastPrinted>2022-12-09T12:48:47Z</cp:lastPrinted>
  <dcterms:created xsi:type="dcterms:W3CDTF">2021-07-29T18:58:50Z</dcterms:created>
  <dcterms:modified xsi:type="dcterms:W3CDTF">2022-12-09T12:51:46Z</dcterms:modified>
</cp:coreProperties>
</file>